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007"/>
  <workbookPr date1904="1" showInkAnnotation="0" autoCompressPictures="0"/>
  <bookViews>
    <workbookView xWindow="0" yWindow="0" windowWidth="28400" windowHeight="1626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32" i="1" l="1" a="1"/>
  <c r="C288" i="1"/>
  <c r="C289" i="1"/>
  <c r="C290" i="1"/>
  <c r="C291" i="1"/>
  <c r="C292" i="1"/>
  <c r="C293" i="1"/>
  <c r="C294" i="1"/>
  <c r="C295" i="1"/>
  <c r="C296" i="1"/>
  <c r="C297" i="1"/>
  <c r="D288" i="1"/>
  <c r="C299" i="1"/>
  <c r="C32" i="1"/>
  <c r="D289" i="1"/>
  <c r="D290" i="1"/>
  <c r="D291" i="1"/>
  <c r="D292" i="1"/>
  <c r="D293" i="1"/>
  <c r="D294" i="1"/>
  <c r="D295" i="1"/>
  <c r="D296" i="1"/>
  <c r="D297" i="1"/>
  <c r="D121" i="1"/>
  <c r="E121" i="1"/>
  <c r="D170" i="1"/>
  <c r="E195" i="1"/>
  <c r="E247" i="1"/>
  <c r="E288" i="1"/>
  <c r="D299" i="1"/>
  <c r="D32" i="1"/>
  <c r="E289" i="1"/>
  <c r="E290" i="1"/>
  <c r="E291" i="1"/>
  <c r="E292" i="1"/>
  <c r="E293" i="1"/>
  <c r="E294" i="1"/>
  <c r="E295" i="1"/>
  <c r="E296" i="1"/>
  <c r="E297" i="1"/>
  <c r="E123" i="1"/>
  <c r="F123" i="1"/>
  <c r="D171" i="1"/>
  <c r="F196" i="1"/>
  <c r="F247" i="1"/>
  <c r="F288" i="1"/>
  <c r="E299" i="1"/>
  <c r="E32" i="1"/>
  <c r="F121" i="1"/>
  <c r="E170" i="1"/>
  <c r="F195" i="1"/>
  <c r="F248" i="1"/>
  <c r="F289" i="1"/>
  <c r="F290" i="1"/>
  <c r="F291" i="1"/>
  <c r="F292" i="1"/>
  <c r="F293" i="1"/>
  <c r="F294" i="1"/>
  <c r="F295" i="1"/>
  <c r="F296" i="1"/>
  <c r="F297" i="1"/>
  <c r="F125" i="1"/>
  <c r="G125" i="1"/>
  <c r="D172" i="1"/>
  <c r="G197" i="1"/>
  <c r="G247" i="1"/>
  <c r="G288" i="1"/>
  <c r="F299" i="1"/>
  <c r="F32" i="1"/>
  <c r="G123" i="1"/>
  <c r="E171" i="1"/>
  <c r="G196" i="1"/>
  <c r="G248" i="1"/>
  <c r="G289" i="1"/>
  <c r="G121" i="1"/>
  <c r="F170" i="1"/>
  <c r="G195" i="1"/>
  <c r="G249" i="1"/>
  <c r="G290" i="1"/>
  <c r="G291" i="1"/>
  <c r="G292" i="1"/>
  <c r="G293" i="1"/>
  <c r="G294" i="1"/>
  <c r="G295" i="1"/>
  <c r="G296" i="1"/>
  <c r="G297" i="1"/>
  <c r="G127" i="1"/>
  <c r="H127" i="1"/>
  <c r="D173" i="1"/>
  <c r="H198" i="1"/>
  <c r="H247" i="1"/>
  <c r="H288" i="1"/>
  <c r="G299" i="1"/>
  <c r="G32" i="1"/>
  <c r="H125" i="1"/>
  <c r="E172" i="1"/>
  <c r="H197" i="1"/>
  <c r="H248" i="1"/>
  <c r="H289" i="1"/>
  <c r="H123" i="1"/>
  <c r="F171" i="1"/>
  <c r="H196" i="1"/>
  <c r="H249" i="1"/>
  <c r="H290" i="1"/>
  <c r="H121" i="1"/>
  <c r="G170" i="1"/>
  <c r="H195" i="1"/>
  <c r="H250" i="1"/>
  <c r="H291" i="1"/>
  <c r="H292" i="1"/>
  <c r="H293" i="1"/>
  <c r="H294" i="1"/>
  <c r="H295" i="1"/>
  <c r="H296" i="1"/>
  <c r="H297" i="1"/>
  <c r="I288" i="1"/>
  <c r="H299" i="1"/>
  <c r="H32" i="1"/>
  <c r="I127" i="1"/>
  <c r="E173" i="1"/>
  <c r="I198" i="1"/>
  <c r="I248" i="1"/>
  <c r="I289" i="1"/>
  <c r="I125" i="1"/>
  <c r="F172" i="1"/>
  <c r="I197" i="1"/>
  <c r="I249" i="1"/>
  <c r="I290" i="1"/>
  <c r="I123" i="1"/>
  <c r="G171" i="1"/>
  <c r="I196" i="1"/>
  <c r="I250" i="1"/>
  <c r="I291" i="1"/>
  <c r="I121" i="1"/>
  <c r="H170" i="1"/>
  <c r="I195" i="1"/>
  <c r="I251" i="1"/>
  <c r="I292" i="1"/>
  <c r="I293" i="1"/>
  <c r="I294" i="1"/>
  <c r="I295" i="1"/>
  <c r="I296" i="1"/>
  <c r="I297" i="1"/>
  <c r="J288" i="1"/>
  <c r="I299" i="1"/>
  <c r="I32" i="1"/>
  <c r="J289" i="1"/>
  <c r="J127" i="1"/>
  <c r="F173" i="1"/>
  <c r="J198" i="1"/>
  <c r="J249" i="1"/>
  <c r="J290" i="1"/>
  <c r="J125" i="1"/>
  <c r="G172" i="1"/>
  <c r="J197" i="1"/>
  <c r="J250" i="1"/>
  <c r="J291" i="1"/>
  <c r="J123" i="1"/>
  <c r="H171" i="1"/>
  <c r="J196" i="1"/>
  <c r="J251" i="1"/>
  <c r="J292" i="1"/>
  <c r="J121" i="1"/>
  <c r="I170" i="1"/>
  <c r="J195" i="1"/>
  <c r="J252" i="1"/>
  <c r="J293" i="1"/>
  <c r="J294" i="1"/>
  <c r="J295" i="1"/>
  <c r="J296" i="1"/>
  <c r="J297" i="1"/>
  <c r="J133" i="1"/>
  <c r="K133" i="1"/>
  <c r="D176" i="1"/>
  <c r="K201" i="1"/>
  <c r="K247" i="1"/>
  <c r="K288" i="1"/>
  <c r="J299" i="1"/>
  <c r="J32" i="1"/>
  <c r="K289" i="1"/>
  <c r="K290" i="1"/>
  <c r="K127" i="1"/>
  <c r="G173" i="1"/>
  <c r="K198" i="1"/>
  <c r="K250" i="1"/>
  <c r="K291" i="1"/>
  <c r="K125" i="1"/>
  <c r="H172" i="1"/>
  <c r="K197" i="1"/>
  <c r="K251" i="1"/>
  <c r="K292" i="1"/>
  <c r="K123" i="1"/>
  <c r="I171" i="1"/>
  <c r="K196" i="1"/>
  <c r="K252" i="1"/>
  <c r="K293" i="1"/>
  <c r="K121" i="1"/>
  <c r="J170" i="1"/>
  <c r="K195" i="1"/>
  <c r="K253" i="1"/>
  <c r="K294" i="1"/>
  <c r="K295" i="1"/>
  <c r="K296" i="1"/>
  <c r="K297" i="1"/>
  <c r="K135" i="1"/>
  <c r="L135" i="1"/>
  <c r="D177" i="1"/>
  <c r="L202" i="1"/>
  <c r="L247" i="1"/>
  <c r="L288" i="1"/>
  <c r="K299" i="1"/>
  <c r="K32" i="1"/>
  <c r="L133" i="1"/>
  <c r="E176" i="1"/>
  <c r="L201" i="1"/>
  <c r="L248" i="1"/>
  <c r="L289" i="1"/>
  <c r="L290" i="1"/>
  <c r="L291" i="1"/>
  <c r="L127" i="1"/>
  <c r="H173" i="1"/>
  <c r="L198" i="1"/>
  <c r="L251" i="1"/>
  <c r="L292" i="1"/>
  <c r="L125" i="1"/>
  <c r="I172" i="1"/>
  <c r="L197" i="1"/>
  <c r="L252" i="1"/>
  <c r="L293" i="1"/>
  <c r="L123" i="1"/>
  <c r="J171" i="1"/>
  <c r="L196" i="1"/>
  <c r="L253" i="1"/>
  <c r="L294" i="1"/>
  <c r="L121" i="1"/>
  <c r="K170" i="1"/>
  <c r="L195" i="1"/>
  <c r="L254" i="1"/>
  <c r="L295" i="1"/>
  <c r="L296" i="1"/>
  <c r="L297" i="1"/>
  <c r="L137" i="1"/>
  <c r="M137" i="1"/>
  <c r="D178" i="1"/>
  <c r="M203" i="1"/>
  <c r="M247" i="1"/>
  <c r="M288" i="1"/>
  <c r="L299" i="1"/>
  <c r="L32" i="1"/>
  <c r="M135" i="1"/>
  <c r="E177" i="1"/>
  <c r="M202" i="1"/>
  <c r="M248" i="1"/>
  <c r="M289" i="1"/>
  <c r="M133" i="1"/>
  <c r="F176" i="1"/>
  <c r="M201" i="1"/>
  <c r="M249" i="1"/>
  <c r="M290" i="1"/>
  <c r="M291" i="1"/>
  <c r="M292" i="1"/>
  <c r="M127" i="1"/>
  <c r="I173" i="1"/>
  <c r="M198" i="1"/>
  <c r="M252" i="1"/>
  <c r="M293" i="1"/>
  <c r="M125" i="1"/>
  <c r="J172" i="1"/>
  <c r="M197" i="1"/>
  <c r="M253" i="1"/>
  <c r="M294" i="1"/>
  <c r="M123" i="1"/>
  <c r="K171" i="1"/>
  <c r="M196" i="1"/>
  <c r="M254" i="1"/>
  <c r="M295" i="1"/>
  <c r="M121" i="1"/>
  <c r="L170" i="1"/>
  <c r="M195" i="1"/>
  <c r="M255" i="1"/>
  <c r="M296" i="1"/>
  <c r="M297" i="1"/>
  <c r="M139" i="1"/>
  <c r="N139" i="1"/>
  <c r="D179" i="1"/>
  <c r="N204" i="1"/>
  <c r="N247" i="1"/>
  <c r="N288" i="1"/>
  <c r="M299" i="1"/>
  <c r="M32" i="1"/>
  <c r="N137" i="1"/>
  <c r="E178" i="1"/>
  <c r="N203" i="1"/>
  <c r="N248" i="1"/>
  <c r="N289" i="1"/>
  <c r="N135" i="1"/>
  <c r="F177" i="1"/>
  <c r="N202" i="1"/>
  <c r="N249" i="1"/>
  <c r="N290" i="1"/>
  <c r="N133" i="1"/>
  <c r="G176" i="1"/>
  <c r="N201" i="1"/>
  <c r="N250" i="1"/>
  <c r="N291" i="1"/>
  <c r="N292" i="1"/>
  <c r="N293" i="1"/>
  <c r="N127" i="1"/>
  <c r="J173" i="1"/>
  <c r="N198" i="1"/>
  <c r="N253" i="1"/>
  <c r="N294" i="1"/>
  <c r="N125" i="1"/>
  <c r="K172" i="1"/>
  <c r="N197" i="1"/>
  <c r="N254" i="1"/>
  <c r="N295" i="1"/>
  <c r="N123" i="1"/>
  <c r="L171" i="1"/>
  <c r="N196" i="1"/>
  <c r="N255" i="1"/>
  <c r="N296" i="1"/>
  <c r="N121" i="1"/>
  <c r="M170" i="1"/>
  <c r="N195" i="1"/>
  <c r="N256" i="1"/>
  <c r="N297" i="1"/>
  <c r="O288" i="1"/>
  <c r="N299" i="1"/>
  <c r="N32" i="1"/>
  <c r="O139" i="1"/>
  <c r="E179" i="1"/>
  <c r="O204" i="1"/>
  <c r="O248" i="1"/>
  <c r="O289" i="1"/>
  <c r="O137" i="1"/>
  <c r="F178" i="1"/>
  <c r="O203" i="1"/>
  <c r="O249" i="1"/>
  <c r="O290" i="1"/>
  <c r="O135" i="1"/>
  <c r="G177" i="1"/>
  <c r="O202" i="1"/>
  <c r="O250" i="1"/>
  <c r="O291" i="1"/>
  <c r="O133" i="1"/>
  <c r="H176" i="1"/>
  <c r="O201" i="1"/>
  <c r="O251" i="1"/>
  <c r="O292" i="1"/>
  <c r="O293" i="1"/>
  <c r="O294" i="1"/>
  <c r="O127" i="1"/>
  <c r="K173" i="1"/>
  <c r="O198" i="1"/>
  <c r="O254" i="1"/>
  <c r="O295" i="1"/>
  <c r="O125" i="1"/>
  <c r="L172" i="1"/>
  <c r="O197" i="1"/>
  <c r="O255" i="1"/>
  <c r="O296" i="1"/>
  <c r="O123" i="1"/>
  <c r="M171" i="1"/>
  <c r="O196" i="1"/>
  <c r="O256" i="1"/>
  <c r="O297" i="1"/>
  <c r="P288" i="1"/>
  <c r="O299" i="1"/>
  <c r="O32" i="1"/>
  <c r="P289" i="1"/>
  <c r="P139" i="1"/>
  <c r="F179" i="1"/>
  <c r="P204" i="1"/>
  <c r="P249" i="1"/>
  <c r="P290" i="1"/>
  <c r="P137" i="1"/>
  <c r="G178" i="1"/>
  <c r="P203" i="1"/>
  <c r="P250" i="1"/>
  <c r="P291" i="1"/>
  <c r="P135" i="1"/>
  <c r="H177" i="1"/>
  <c r="P202" i="1"/>
  <c r="P251" i="1"/>
  <c r="P292" i="1"/>
  <c r="P133" i="1"/>
  <c r="I176" i="1"/>
  <c r="P201" i="1"/>
  <c r="P252" i="1"/>
  <c r="P293" i="1"/>
  <c r="P294" i="1"/>
  <c r="P295" i="1"/>
  <c r="P127" i="1"/>
  <c r="L173" i="1"/>
  <c r="P198" i="1"/>
  <c r="P255" i="1"/>
  <c r="P296" i="1"/>
  <c r="P125" i="1"/>
  <c r="M172" i="1"/>
  <c r="P197" i="1"/>
  <c r="P256" i="1"/>
  <c r="P297" i="1"/>
  <c r="Q288" i="1"/>
  <c r="P299" i="1"/>
  <c r="P32" i="1"/>
  <c r="Q289" i="1"/>
  <c r="Q290" i="1"/>
  <c r="Q139" i="1"/>
  <c r="G179" i="1"/>
  <c r="Q204" i="1"/>
  <c r="Q250" i="1"/>
  <c r="Q291" i="1"/>
  <c r="Q137" i="1"/>
  <c r="H178" i="1"/>
  <c r="Q203" i="1"/>
  <c r="Q251" i="1"/>
  <c r="Q292" i="1"/>
  <c r="Q135" i="1"/>
  <c r="I177" i="1"/>
  <c r="Q202" i="1"/>
  <c r="Q252" i="1"/>
  <c r="Q293" i="1"/>
  <c r="Q133" i="1"/>
  <c r="J176" i="1"/>
  <c r="Q201" i="1"/>
  <c r="Q253" i="1"/>
  <c r="Q294" i="1"/>
  <c r="Q295" i="1"/>
  <c r="Q296" i="1"/>
  <c r="Q127" i="1"/>
  <c r="M173" i="1"/>
  <c r="Q198" i="1"/>
  <c r="Q256" i="1"/>
  <c r="Q297" i="1"/>
  <c r="R288" i="1"/>
  <c r="Q299" i="1"/>
  <c r="Q32" i="1"/>
  <c r="R289" i="1"/>
  <c r="R290" i="1"/>
  <c r="R291" i="1"/>
  <c r="R139" i="1"/>
  <c r="H179" i="1"/>
  <c r="R204" i="1"/>
  <c r="R251" i="1"/>
  <c r="R292" i="1"/>
  <c r="R137" i="1"/>
  <c r="I178" i="1"/>
  <c r="R203" i="1"/>
  <c r="R252" i="1"/>
  <c r="R293" i="1"/>
  <c r="R135" i="1"/>
  <c r="J177" i="1"/>
  <c r="R202" i="1"/>
  <c r="R253" i="1"/>
  <c r="R294" i="1"/>
  <c r="R133" i="1"/>
  <c r="K176" i="1"/>
  <c r="R201" i="1"/>
  <c r="R254" i="1"/>
  <c r="R295" i="1"/>
  <c r="R296" i="1"/>
  <c r="R297" i="1"/>
  <c r="S288" i="1"/>
  <c r="R299" i="1"/>
  <c r="R32" i="1"/>
  <c r="S289" i="1"/>
  <c r="S290" i="1"/>
  <c r="S291" i="1"/>
  <c r="S292" i="1"/>
  <c r="S139" i="1"/>
  <c r="I179" i="1"/>
  <c r="S204" i="1"/>
  <c r="S252" i="1"/>
  <c r="S293" i="1"/>
  <c r="S137" i="1"/>
  <c r="J178" i="1"/>
  <c r="S203" i="1"/>
  <c r="S253" i="1"/>
  <c r="S294" i="1"/>
  <c r="S135" i="1"/>
  <c r="K177" i="1"/>
  <c r="S202" i="1"/>
  <c r="S254" i="1"/>
  <c r="S295" i="1"/>
  <c r="S133" i="1"/>
  <c r="L176" i="1"/>
  <c r="S201" i="1"/>
  <c r="S255" i="1"/>
  <c r="S296" i="1"/>
  <c r="S297" i="1"/>
  <c r="T288" i="1"/>
  <c r="S299" i="1"/>
  <c r="S32" i="1"/>
  <c r="T289" i="1"/>
  <c r="T290" i="1"/>
  <c r="T291" i="1"/>
  <c r="T292" i="1"/>
  <c r="T293" i="1"/>
  <c r="T139" i="1"/>
  <c r="J179" i="1"/>
  <c r="T204" i="1"/>
  <c r="T253" i="1"/>
  <c r="T294" i="1"/>
  <c r="T137" i="1"/>
  <c r="K178" i="1"/>
  <c r="T203" i="1"/>
  <c r="T254" i="1"/>
  <c r="T295" i="1"/>
  <c r="T135" i="1"/>
  <c r="L177" i="1"/>
  <c r="T202" i="1"/>
  <c r="T255" i="1"/>
  <c r="T296" i="1"/>
  <c r="T133" i="1"/>
  <c r="M176" i="1"/>
  <c r="T201" i="1"/>
  <c r="T256" i="1"/>
  <c r="T297" i="1"/>
  <c r="U288" i="1"/>
  <c r="T299" i="1"/>
  <c r="T32" i="1"/>
  <c r="U289" i="1"/>
  <c r="U290" i="1"/>
  <c r="U291" i="1"/>
  <c r="U292" i="1"/>
  <c r="U293" i="1"/>
  <c r="U294" i="1"/>
  <c r="U139" i="1"/>
  <c r="K179" i="1"/>
  <c r="U204" i="1"/>
  <c r="U254" i="1"/>
  <c r="U295" i="1"/>
  <c r="U137" i="1"/>
  <c r="L178" i="1"/>
  <c r="U203" i="1"/>
  <c r="U255" i="1"/>
  <c r="U296" i="1"/>
  <c r="U135" i="1"/>
  <c r="M177" i="1"/>
  <c r="U202" i="1"/>
  <c r="U256" i="1"/>
  <c r="U297" i="1"/>
  <c r="V288" i="1"/>
  <c r="U299" i="1"/>
  <c r="U32" i="1"/>
  <c r="V289" i="1"/>
  <c r="V290" i="1"/>
  <c r="V291" i="1"/>
  <c r="V292" i="1"/>
  <c r="V293" i="1"/>
  <c r="V294" i="1"/>
  <c r="V295" i="1"/>
  <c r="V139" i="1"/>
  <c r="L179" i="1"/>
  <c r="V204" i="1"/>
  <c r="V255" i="1"/>
  <c r="V296" i="1"/>
  <c r="V137" i="1"/>
  <c r="M178" i="1"/>
  <c r="V203" i="1"/>
  <c r="V256" i="1"/>
  <c r="V297" i="1"/>
  <c r="W288" i="1"/>
  <c r="V299" i="1"/>
  <c r="V32" i="1"/>
  <c r="W289" i="1"/>
  <c r="W290" i="1"/>
  <c r="W291" i="1"/>
  <c r="W292" i="1"/>
  <c r="W293" i="1"/>
  <c r="W294" i="1"/>
  <c r="W295" i="1"/>
  <c r="W296" i="1"/>
  <c r="W139" i="1"/>
  <c r="M179" i="1"/>
  <c r="W204" i="1"/>
  <c r="W256" i="1"/>
  <c r="W297" i="1"/>
  <c r="X288" i="1"/>
  <c r="W299" i="1"/>
  <c r="W32" i="1"/>
  <c r="W299" i="1" a="1"/>
  <c r="V299" i="1" a="1"/>
  <c r="U299" i="1" a="1"/>
  <c r="T299" i="1" a="1"/>
  <c r="S299" i="1" a="1"/>
  <c r="R299" i="1" a="1"/>
  <c r="Q299" i="1" a="1"/>
  <c r="P299" i="1" a="1"/>
  <c r="O299" i="1" a="1"/>
  <c r="N299" i="1" a="1"/>
  <c r="M299" i="1" a="1"/>
  <c r="L299" i="1" a="1"/>
  <c r="K299" i="1" a="1"/>
  <c r="J299" i="1" a="1"/>
  <c r="I299" i="1" a="1"/>
  <c r="H299" i="1" a="1"/>
  <c r="G299" i="1" a="1"/>
  <c r="F299" i="1" a="1"/>
  <c r="E299" i="1" a="1"/>
  <c r="D299" i="1" a="1"/>
  <c r="C299" i="1" a="1"/>
  <c r="C22" i="1" a="1"/>
  <c r="C22" i="1"/>
  <c r="C118" i="1" a="1"/>
  <c r="D93" i="1" a="1"/>
  <c r="D93" i="1"/>
  <c r="D118" i="1"/>
  <c r="C119" i="1"/>
  <c r="D119" i="1" a="1"/>
  <c r="D119" i="1"/>
  <c r="D162" i="1" a="1"/>
  <c r="D162" i="1"/>
  <c r="D22" i="1"/>
  <c r="E93" i="1"/>
  <c r="E118" i="1"/>
  <c r="E119" i="1" a="1"/>
  <c r="E119" i="1"/>
  <c r="D120" i="1" a="1"/>
  <c r="D94" i="1" a="1"/>
  <c r="D94" i="1"/>
  <c r="E120" i="1"/>
  <c r="E121" i="1" a="1"/>
  <c r="E161" i="1" a="1"/>
  <c r="E161" i="1"/>
  <c r="E162" i="1" a="1"/>
  <c r="E162" i="1"/>
  <c r="E22" i="1"/>
  <c r="F93" i="1"/>
  <c r="F118" i="1"/>
  <c r="F119" i="1" a="1"/>
  <c r="F119" i="1"/>
  <c r="E94" i="1" a="1"/>
  <c r="E94" i="1"/>
  <c r="F120" i="1"/>
  <c r="F121" i="1" a="1"/>
  <c r="E122" i="1" a="1"/>
  <c r="D95" i="1" a="1"/>
  <c r="D95" i="1"/>
  <c r="F122" i="1"/>
  <c r="F123" i="1" a="1"/>
  <c r="F161" i="1" a="1"/>
  <c r="F161" i="1"/>
  <c r="F162" i="1" a="1"/>
  <c r="F162" i="1"/>
  <c r="F22" i="1"/>
  <c r="G93" i="1"/>
  <c r="G118" i="1"/>
  <c r="G119" i="1" a="1"/>
  <c r="G119" i="1"/>
  <c r="F94" i="1" a="1"/>
  <c r="F94" i="1"/>
  <c r="G120" i="1"/>
  <c r="G121" i="1" a="1"/>
  <c r="E95" i="1" a="1"/>
  <c r="E95" i="1"/>
  <c r="G122" i="1"/>
  <c r="G123" i="1" a="1"/>
  <c r="F124" i="1" a="1"/>
  <c r="D96" i="1" a="1"/>
  <c r="D96" i="1"/>
  <c r="G124" i="1"/>
  <c r="G125" i="1" a="1"/>
  <c r="G161" i="1" a="1"/>
  <c r="G161" i="1"/>
  <c r="G162" i="1" a="1"/>
  <c r="G162" i="1"/>
  <c r="G22" i="1"/>
  <c r="H129" i="1"/>
  <c r="H93" i="1"/>
  <c r="H118" i="1"/>
  <c r="H119" i="1" a="1"/>
  <c r="H119" i="1"/>
  <c r="G94" i="1" a="1"/>
  <c r="G94" i="1"/>
  <c r="H120" i="1"/>
  <c r="H121" i="1" a="1"/>
  <c r="F95" i="1" a="1"/>
  <c r="F95" i="1"/>
  <c r="H122" i="1"/>
  <c r="H123" i="1" a="1"/>
  <c r="E96" i="1" a="1"/>
  <c r="E96" i="1"/>
  <c r="H124" i="1"/>
  <c r="H125" i="1" a="1"/>
  <c r="G126" i="1" a="1"/>
  <c r="D97" i="1" a="1"/>
  <c r="D97" i="1"/>
  <c r="H126" i="1"/>
  <c r="H127" i="1" a="1"/>
  <c r="H161" i="1" a="1"/>
  <c r="H161" i="1"/>
  <c r="H162" i="1" a="1"/>
  <c r="H162" i="1"/>
  <c r="H22" i="1"/>
  <c r="I131" i="1"/>
  <c r="I93" i="1"/>
  <c r="I118" i="1"/>
  <c r="I119" i="1" a="1"/>
  <c r="I119" i="1"/>
  <c r="H94" i="1" a="1"/>
  <c r="H94" i="1"/>
  <c r="I120" i="1"/>
  <c r="I121" i="1" a="1"/>
  <c r="G95" i="1" a="1"/>
  <c r="G95" i="1"/>
  <c r="I122" i="1"/>
  <c r="I123" i="1" a="1"/>
  <c r="F96" i="1" a="1"/>
  <c r="F96" i="1"/>
  <c r="I124" i="1"/>
  <c r="I125" i="1" a="1"/>
  <c r="E97" i="1"/>
  <c r="I126" i="1"/>
  <c r="I127" i="1" a="1"/>
  <c r="H128" i="1" a="1"/>
  <c r="D98" i="1" a="1"/>
  <c r="D98" i="1"/>
  <c r="I128" i="1"/>
  <c r="I129" i="1" a="1"/>
  <c r="I129" i="1"/>
  <c r="I161" i="1" a="1"/>
  <c r="I161" i="1"/>
  <c r="I162" i="1" a="1"/>
  <c r="I162" i="1"/>
  <c r="I22" i="1"/>
  <c r="J93" i="1"/>
  <c r="J118" i="1"/>
  <c r="J119" i="1" a="1"/>
  <c r="J119" i="1"/>
  <c r="I94" i="1" a="1"/>
  <c r="I94" i="1"/>
  <c r="J120" i="1"/>
  <c r="J121" i="1" a="1"/>
  <c r="H95" i="1" a="1"/>
  <c r="H95" i="1"/>
  <c r="J122" i="1"/>
  <c r="J123" i="1" a="1"/>
  <c r="G96" i="1"/>
  <c r="J124" i="1"/>
  <c r="J125" i="1" a="1"/>
  <c r="F97" i="1" a="1"/>
  <c r="F97" i="1"/>
  <c r="J126" i="1"/>
  <c r="J127" i="1" a="1"/>
  <c r="E98" i="1" a="1"/>
  <c r="E98" i="1"/>
  <c r="J128" i="1"/>
  <c r="J129" i="1" a="1"/>
  <c r="J129" i="1"/>
  <c r="I130" i="1" a="1"/>
  <c r="D99" i="1" a="1"/>
  <c r="D99" i="1"/>
  <c r="J130" i="1"/>
  <c r="J131" i="1" a="1"/>
  <c r="J131" i="1"/>
  <c r="J161" i="1" a="1"/>
  <c r="J161" i="1"/>
  <c r="J162" i="1" a="1"/>
  <c r="J162" i="1"/>
  <c r="J22" i="1"/>
  <c r="K93" i="1"/>
  <c r="K118" i="1"/>
  <c r="K119" i="1" a="1"/>
  <c r="K119" i="1"/>
  <c r="J94" i="1" a="1"/>
  <c r="J94" i="1"/>
  <c r="K120" i="1"/>
  <c r="K121" i="1" a="1"/>
  <c r="I95" i="1" a="1"/>
  <c r="I95" i="1"/>
  <c r="K122" i="1"/>
  <c r="K123" i="1" a="1"/>
  <c r="H96" i="1" a="1"/>
  <c r="H96" i="1"/>
  <c r="K124" i="1"/>
  <c r="K125" i="1" a="1"/>
  <c r="G97" i="1"/>
  <c r="K126" i="1"/>
  <c r="K127" i="1" a="1"/>
  <c r="F98" i="1" a="1"/>
  <c r="F98" i="1"/>
  <c r="K128" i="1"/>
  <c r="K129" i="1" a="1"/>
  <c r="K129" i="1"/>
  <c r="E99" i="1" a="1"/>
  <c r="E99" i="1"/>
  <c r="K130" i="1"/>
  <c r="K131" i="1" a="1"/>
  <c r="K131" i="1"/>
  <c r="J132" i="1" a="1"/>
  <c r="D100" i="1" a="1"/>
  <c r="D100" i="1"/>
  <c r="K132" i="1"/>
  <c r="K133" i="1" a="1"/>
  <c r="K161" i="1" a="1"/>
  <c r="K161" i="1"/>
  <c r="K162" i="1" a="1"/>
  <c r="K162" i="1"/>
  <c r="K22" i="1"/>
  <c r="L93" i="1"/>
  <c r="L118" i="1"/>
  <c r="L119" i="1" a="1"/>
  <c r="L119" i="1"/>
  <c r="K94" i="1" a="1"/>
  <c r="K94" i="1"/>
  <c r="L120" i="1"/>
  <c r="L121" i="1" a="1"/>
  <c r="J95" i="1" a="1"/>
  <c r="J95" i="1"/>
  <c r="L122" i="1"/>
  <c r="L123" i="1" a="1"/>
  <c r="I96" i="1" a="1"/>
  <c r="I96" i="1"/>
  <c r="L124" i="1"/>
  <c r="L125" i="1" a="1"/>
  <c r="H97" i="1" a="1"/>
  <c r="H97" i="1"/>
  <c r="L126" i="1"/>
  <c r="L127" i="1" a="1"/>
  <c r="G98" i="1" a="1"/>
  <c r="G98" i="1"/>
  <c r="L128" i="1"/>
  <c r="L129" i="1" a="1"/>
  <c r="L129" i="1"/>
  <c r="F99" i="1"/>
  <c r="L130" i="1"/>
  <c r="L131" i="1" a="1"/>
  <c r="L131" i="1"/>
  <c r="E100" i="1"/>
  <c r="L132" i="1"/>
  <c r="L133" i="1" a="1"/>
  <c r="K134" i="1" a="1"/>
  <c r="D101" i="1" a="1"/>
  <c r="D101" i="1"/>
  <c r="L134" i="1"/>
  <c r="L135" i="1" a="1"/>
  <c r="L161" i="1" a="1"/>
  <c r="L161" i="1"/>
  <c r="L162" i="1" a="1"/>
  <c r="L162" i="1"/>
  <c r="L22" i="1"/>
  <c r="M93" i="1"/>
  <c r="M118" i="1"/>
  <c r="M119" i="1" a="1"/>
  <c r="M119" i="1"/>
  <c r="L94" i="1" a="1"/>
  <c r="L94" i="1"/>
  <c r="M120" i="1"/>
  <c r="M121" i="1" a="1"/>
  <c r="K95" i="1" a="1"/>
  <c r="K95" i="1"/>
  <c r="M122" i="1"/>
  <c r="M123" i="1" a="1"/>
  <c r="J96" i="1" a="1"/>
  <c r="J96" i="1"/>
  <c r="M124" i="1"/>
  <c r="M125" i="1" a="1"/>
  <c r="I97" i="1" a="1"/>
  <c r="I97" i="1"/>
  <c r="M126" i="1"/>
  <c r="M127" i="1" a="1"/>
  <c r="H98" i="1" a="1"/>
  <c r="H98" i="1"/>
  <c r="M128" i="1"/>
  <c r="M129" i="1" a="1"/>
  <c r="M129" i="1"/>
  <c r="G99" i="1" a="1"/>
  <c r="G99" i="1"/>
  <c r="M130" i="1"/>
  <c r="M131" i="1" a="1"/>
  <c r="M131" i="1"/>
  <c r="F100" i="1"/>
  <c r="M132" i="1"/>
  <c r="M133" i="1" a="1"/>
  <c r="E101" i="1"/>
  <c r="M134" i="1"/>
  <c r="M135" i="1" a="1"/>
  <c r="L136" i="1" a="1"/>
  <c r="D102" i="1" a="1"/>
  <c r="D102" i="1"/>
  <c r="M136" i="1"/>
  <c r="M137" i="1" a="1"/>
  <c r="M161" i="1" a="1"/>
  <c r="M161" i="1"/>
  <c r="M162" i="1" a="1"/>
  <c r="M162" i="1"/>
  <c r="M22" i="1"/>
  <c r="N141" i="1"/>
  <c r="N119" i="1" a="1"/>
  <c r="N119" i="1"/>
  <c r="M94" i="1" a="1"/>
  <c r="M94" i="1"/>
  <c r="N120" i="1"/>
  <c r="N121" i="1" a="1"/>
  <c r="L95" i="1" a="1"/>
  <c r="L95" i="1"/>
  <c r="N122" i="1"/>
  <c r="N123" i="1" a="1"/>
  <c r="K96" i="1" a="1"/>
  <c r="K96" i="1"/>
  <c r="N124" i="1"/>
  <c r="N125" i="1" a="1"/>
  <c r="J97" i="1"/>
  <c r="N126" i="1"/>
  <c r="N127" i="1" a="1"/>
  <c r="I98" i="1" a="1"/>
  <c r="I98" i="1"/>
  <c r="N128" i="1"/>
  <c r="N129" i="1" a="1"/>
  <c r="N129" i="1"/>
  <c r="H99" i="1"/>
  <c r="N130" i="1"/>
  <c r="N131" i="1" a="1"/>
  <c r="N131" i="1"/>
  <c r="G100" i="1" a="1"/>
  <c r="G100" i="1"/>
  <c r="N132" i="1"/>
  <c r="N133" i="1" a="1"/>
  <c r="F101" i="1" a="1"/>
  <c r="F101" i="1"/>
  <c r="N134" i="1"/>
  <c r="N135" i="1" a="1"/>
  <c r="E102" i="1" a="1"/>
  <c r="E102" i="1"/>
  <c r="N136" i="1"/>
  <c r="N137" i="1" a="1"/>
  <c r="M138" i="1" a="1"/>
  <c r="D103" i="1" a="1"/>
  <c r="D103" i="1"/>
  <c r="N138" i="1"/>
  <c r="N139" i="1" a="1"/>
  <c r="N161" i="1" a="1"/>
  <c r="N161" i="1"/>
  <c r="N162" i="1" a="1"/>
  <c r="N162" i="1"/>
  <c r="N22" i="1"/>
  <c r="O143" i="1"/>
  <c r="O119" i="1" a="1"/>
  <c r="O119" i="1"/>
  <c r="O121" i="1" a="1"/>
  <c r="O121" i="1"/>
  <c r="M95" i="1" a="1"/>
  <c r="M95" i="1"/>
  <c r="O122" i="1"/>
  <c r="O123" i="1" a="1"/>
  <c r="L96" i="1" a="1"/>
  <c r="L96" i="1"/>
  <c r="O124" i="1"/>
  <c r="O125" i="1" a="1"/>
  <c r="K97" i="1" a="1"/>
  <c r="K97" i="1"/>
  <c r="O126" i="1"/>
  <c r="O127" i="1" a="1"/>
  <c r="J98" i="1" a="1"/>
  <c r="J98" i="1"/>
  <c r="O128" i="1"/>
  <c r="O129" i="1" a="1"/>
  <c r="O129" i="1"/>
  <c r="I99" i="1" a="1"/>
  <c r="I99" i="1"/>
  <c r="O130" i="1"/>
  <c r="O131" i="1" a="1"/>
  <c r="O131" i="1"/>
  <c r="H100" i="1"/>
  <c r="O132" i="1"/>
  <c r="O133" i="1" a="1"/>
  <c r="G101" i="1" a="1"/>
  <c r="G101" i="1"/>
  <c r="O134" i="1"/>
  <c r="O135" i="1" a="1"/>
  <c r="F102" i="1"/>
  <c r="O136" i="1"/>
  <c r="O137" i="1" a="1"/>
  <c r="E103" i="1"/>
  <c r="O138" i="1"/>
  <c r="O139" i="1" a="1"/>
  <c r="N140" i="1" a="1"/>
  <c r="D104" i="1" a="1"/>
  <c r="D104" i="1"/>
  <c r="O140" i="1"/>
  <c r="O141" i="1" a="1"/>
  <c r="O141" i="1"/>
  <c r="O161" i="1" a="1"/>
  <c r="O161" i="1"/>
  <c r="O162" i="1" a="1"/>
  <c r="O162" i="1"/>
  <c r="O22" i="1"/>
  <c r="P145" i="1"/>
  <c r="P119" i="1" a="1"/>
  <c r="P119" i="1"/>
  <c r="P121" i="1" a="1"/>
  <c r="P121" i="1"/>
  <c r="P123" i="1" a="1"/>
  <c r="P123" i="1"/>
  <c r="M96" i="1" a="1"/>
  <c r="M96" i="1"/>
  <c r="P124" i="1"/>
  <c r="P125" i="1" a="1"/>
  <c r="L97" i="1" a="1"/>
  <c r="L97" i="1"/>
  <c r="P126" i="1"/>
  <c r="P127" i="1" a="1"/>
  <c r="K98" i="1" a="1"/>
  <c r="K98" i="1"/>
  <c r="P128" i="1"/>
  <c r="P129" i="1" a="1"/>
  <c r="P129" i="1"/>
  <c r="J99" i="1"/>
  <c r="P130" i="1"/>
  <c r="P131" i="1" a="1"/>
  <c r="P131" i="1"/>
  <c r="I100" i="1"/>
  <c r="P132" i="1"/>
  <c r="P133" i="1" a="1"/>
  <c r="H101" i="1"/>
  <c r="P134" i="1"/>
  <c r="P135" i="1" a="1"/>
  <c r="G102" i="1" a="1"/>
  <c r="G102" i="1"/>
  <c r="P136" i="1"/>
  <c r="P137" i="1" a="1"/>
  <c r="F103" i="1"/>
  <c r="P138" i="1"/>
  <c r="P139" i="1" a="1"/>
  <c r="E104" i="1"/>
  <c r="P140" i="1"/>
  <c r="P141" i="1" a="1"/>
  <c r="P141" i="1"/>
  <c r="O142" i="1" a="1"/>
  <c r="D105" i="1" a="1"/>
  <c r="D105" i="1"/>
  <c r="P142" i="1"/>
  <c r="P143" i="1" a="1"/>
  <c r="P143" i="1"/>
  <c r="P161" i="1" a="1"/>
  <c r="P161" i="1"/>
  <c r="P162" i="1" a="1"/>
  <c r="P162" i="1"/>
  <c r="P22" i="1"/>
  <c r="Q147" i="1"/>
  <c r="Q119" i="1" a="1"/>
  <c r="Q119" i="1"/>
  <c r="Q121" i="1" a="1"/>
  <c r="Q121" i="1"/>
  <c r="Q123" i="1" a="1"/>
  <c r="Q123" i="1"/>
  <c r="Q125" i="1" a="1"/>
  <c r="Q125" i="1"/>
  <c r="M97" i="1"/>
  <c r="Q126" i="1"/>
  <c r="Q127" i="1" a="1"/>
  <c r="L98" i="1" a="1"/>
  <c r="L98" i="1"/>
  <c r="Q128" i="1"/>
  <c r="Q129" i="1" a="1"/>
  <c r="Q129" i="1"/>
  <c r="K99" i="1"/>
  <c r="Q130" i="1"/>
  <c r="Q131" i="1" a="1"/>
  <c r="Q131" i="1"/>
  <c r="J100" i="1" a="1"/>
  <c r="J100" i="1"/>
  <c r="Q132" i="1"/>
  <c r="Q133" i="1" a="1"/>
  <c r="I101" i="1"/>
  <c r="Q134" i="1"/>
  <c r="Q135" i="1" a="1"/>
  <c r="H102" i="1" a="1"/>
  <c r="H102" i="1"/>
  <c r="Q136" i="1"/>
  <c r="Q137" i="1" a="1"/>
  <c r="G103" i="1" a="1"/>
  <c r="G103" i="1"/>
  <c r="Q138" i="1"/>
  <c r="Q139" i="1" a="1"/>
  <c r="F104" i="1" a="1"/>
  <c r="F104" i="1"/>
  <c r="Q140" i="1"/>
  <c r="Q141" i="1" a="1"/>
  <c r="Q141" i="1"/>
  <c r="E105" i="1"/>
  <c r="Q142" i="1"/>
  <c r="Q143" i="1" a="1"/>
  <c r="Q143" i="1"/>
  <c r="P144" i="1" a="1"/>
  <c r="D106" i="1" a="1"/>
  <c r="D106" i="1"/>
  <c r="Q144" i="1"/>
  <c r="Q145" i="1" a="1"/>
  <c r="Q145" i="1"/>
  <c r="Q161" i="1" a="1"/>
  <c r="Q161" i="1"/>
  <c r="Q162" i="1" a="1"/>
  <c r="Q162" i="1"/>
  <c r="Q22" i="1"/>
  <c r="R149" i="1"/>
  <c r="R119" i="1" a="1"/>
  <c r="R119" i="1"/>
  <c r="R121" i="1" a="1"/>
  <c r="R121" i="1"/>
  <c r="R123" i="1" a="1"/>
  <c r="R123" i="1"/>
  <c r="R125" i="1" a="1"/>
  <c r="R125" i="1"/>
  <c r="R127" i="1" a="1"/>
  <c r="R127" i="1"/>
  <c r="M98" i="1" a="1"/>
  <c r="M98" i="1"/>
  <c r="R128" i="1"/>
  <c r="R129" i="1" a="1"/>
  <c r="R129" i="1"/>
  <c r="R131" i="1" a="1"/>
  <c r="R131" i="1"/>
  <c r="K100" i="1"/>
  <c r="R132" i="1"/>
  <c r="R133" i="1" a="1"/>
  <c r="J101" i="1" a="1"/>
  <c r="J101" i="1"/>
  <c r="R134" i="1"/>
  <c r="R135" i="1" a="1"/>
  <c r="I102" i="1"/>
  <c r="R136" i="1"/>
  <c r="R137" i="1" a="1"/>
  <c r="H103" i="1"/>
  <c r="R138" i="1"/>
  <c r="R139" i="1" a="1"/>
  <c r="G104" i="1"/>
  <c r="R140" i="1"/>
  <c r="R141" i="1" a="1"/>
  <c r="R141" i="1"/>
  <c r="F105" i="1"/>
  <c r="R142" i="1"/>
  <c r="R143" i="1" a="1"/>
  <c r="R143" i="1"/>
  <c r="E106" i="1"/>
  <c r="R144" i="1"/>
  <c r="R145" i="1" a="1"/>
  <c r="R145" i="1"/>
  <c r="Q146" i="1" a="1"/>
  <c r="D107" i="1" a="1"/>
  <c r="D107" i="1"/>
  <c r="R146" i="1"/>
  <c r="R147" i="1" a="1"/>
  <c r="R147" i="1"/>
  <c r="R161" i="1" a="1"/>
  <c r="R161" i="1"/>
  <c r="R162" i="1" a="1"/>
  <c r="R162" i="1"/>
  <c r="R22" i="1"/>
  <c r="S151" i="1"/>
  <c r="S119" i="1" a="1"/>
  <c r="S119" i="1"/>
  <c r="S121" i="1" a="1"/>
  <c r="S121" i="1"/>
  <c r="S123" i="1" a="1"/>
  <c r="S123" i="1"/>
  <c r="S125" i="1" a="1"/>
  <c r="S125" i="1"/>
  <c r="S127" i="1" a="1"/>
  <c r="S127" i="1"/>
  <c r="S129" i="1" a="1"/>
  <c r="S129" i="1"/>
  <c r="M99" i="1" a="1"/>
  <c r="M99" i="1"/>
  <c r="S130" i="1"/>
  <c r="S131" i="1" a="1"/>
  <c r="S131" i="1"/>
  <c r="L100" i="1" a="1"/>
  <c r="L100" i="1"/>
  <c r="S132" i="1"/>
  <c r="S133" i="1" a="1"/>
  <c r="K101" i="1"/>
  <c r="S134" i="1"/>
  <c r="S135" i="1" a="1"/>
  <c r="J102" i="1" a="1"/>
  <c r="J102" i="1"/>
  <c r="S136" i="1"/>
  <c r="S137" i="1" a="1"/>
  <c r="I103" i="1"/>
  <c r="S138" i="1"/>
  <c r="S139" i="1" a="1"/>
  <c r="H104" i="1"/>
  <c r="S140" i="1"/>
  <c r="S141" i="1" a="1"/>
  <c r="S141" i="1"/>
  <c r="G105" i="1" a="1"/>
  <c r="G105" i="1"/>
  <c r="S142" i="1"/>
  <c r="S143" i="1" a="1"/>
  <c r="S143" i="1"/>
  <c r="F106" i="1"/>
  <c r="S144" i="1"/>
  <c r="S145" i="1" a="1"/>
  <c r="S145" i="1"/>
  <c r="E107" i="1"/>
  <c r="S146" i="1"/>
  <c r="S147" i="1" a="1"/>
  <c r="S147" i="1"/>
  <c r="R148" i="1" a="1"/>
  <c r="D108" i="1" a="1"/>
  <c r="D108" i="1"/>
  <c r="S148" i="1"/>
  <c r="S149" i="1" a="1"/>
  <c r="S149" i="1"/>
  <c r="S161" i="1" a="1"/>
  <c r="S161" i="1"/>
  <c r="S162" i="1" a="1"/>
  <c r="S162" i="1"/>
  <c r="S22" i="1"/>
  <c r="T153" i="1"/>
  <c r="T119" i="1" a="1"/>
  <c r="T119" i="1"/>
  <c r="M104" i="1" a="1"/>
  <c r="M104" i="1"/>
  <c r="T121" i="1" a="1"/>
  <c r="T121" i="1"/>
  <c r="T123" i="1" a="1"/>
  <c r="T123" i="1"/>
  <c r="T125" i="1" a="1"/>
  <c r="T125" i="1"/>
  <c r="T127" i="1" a="1"/>
  <c r="T127" i="1"/>
  <c r="T129" i="1" a="1"/>
  <c r="T129" i="1"/>
  <c r="T131" i="1" a="1"/>
  <c r="T131" i="1"/>
  <c r="M100" i="1" a="1"/>
  <c r="M100" i="1"/>
  <c r="T132" i="1"/>
  <c r="T133" i="1" a="1"/>
  <c r="L101" i="1" a="1"/>
  <c r="L101" i="1"/>
  <c r="T134" i="1"/>
  <c r="T135" i="1" a="1"/>
  <c r="K102" i="1"/>
  <c r="T136" i="1"/>
  <c r="T137" i="1" a="1"/>
  <c r="J103" i="1"/>
  <c r="T138" i="1"/>
  <c r="T139" i="1" a="1"/>
  <c r="I104" i="1"/>
  <c r="T140" i="1"/>
  <c r="T141" i="1" a="1"/>
  <c r="T141" i="1"/>
  <c r="H105" i="1" a="1"/>
  <c r="H105" i="1"/>
  <c r="T142" i="1"/>
  <c r="T143" i="1" a="1"/>
  <c r="T143" i="1"/>
  <c r="G106" i="1"/>
  <c r="T144" i="1"/>
  <c r="T145" i="1" a="1"/>
  <c r="T145" i="1"/>
  <c r="F107" i="1"/>
  <c r="T146" i="1"/>
  <c r="T147" i="1" a="1"/>
  <c r="T147" i="1"/>
  <c r="E108" i="1"/>
  <c r="T148" i="1"/>
  <c r="T149" i="1" a="1"/>
  <c r="T149" i="1"/>
  <c r="S150" i="1" a="1"/>
  <c r="D109" i="1" a="1"/>
  <c r="D109" i="1"/>
  <c r="T150" i="1"/>
  <c r="T151" i="1" a="1"/>
  <c r="T151" i="1"/>
  <c r="T161" i="1" a="1"/>
  <c r="T161" i="1"/>
  <c r="T162" i="1" a="1"/>
  <c r="T162" i="1"/>
  <c r="T22" i="1"/>
  <c r="U155" i="1"/>
  <c r="U119" i="1" a="1"/>
  <c r="U119" i="1"/>
  <c r="U121" i="1" a="1"/>
  <c r="U121" i="1"/>
  <c r="U123" i="1" a="1"/>
  <c r="U123" i="1"/>
  <c r="U125" i="1" a="1"/>
  <c r="U125" i="1"/>
  <c r="U127" i="1" a="1"/>
  <c r="U127" i="1"/>
  <c r="U129" i="1" a="1"/>
  <c r="U129" i="1"/>
  <c r="U131" i="1" a="1"/>
  <c r="U131" i="1"/>
  <c r="U133" i="1" a="1"/>
  <c r="U133" i="1"/>
  <c r="M101" i="1"/>
  <c r="U134" i="1"/>
  <c r="U135" i="1" a="1"/>
  <c r="L102" i="1"/>
  <c r="U136" i="1"/>
  <c r="U137" i="1" a="1"/>
  <c r="K103" i="1"/>
  <c r="U138" i="1"/>
  <c r="U139" i="1" a="1"/>
  <c r="J104" i="1"/>
  <c r="U140" i="1"/>
  <c r="U141" i="1" a="1"/>
  <c r="U141" i="1"/>
  <c r="I105" i="1"/>
  <c r="U142" i="1"/>
  <c r="U143" i="1" a="1"/>
  <c r="U143" i="1"/>
  <c r="H106" i="1" a="1"/>
  <c r="H106" i="1"/>
  <c r="U144" i="1"/>
  <c r="U145" i="1" a="1"/>
  <c r="U145" i="1"/>
  <c r="G107" i="1"/>
  <c r="U146" i="1"/>
  <c r="U147" i="1" a="1"/>
  <c r="U147" i="1"/>
  <c r="F108" i="1"/>
  <c r="U148" i="1"/>
  <c r="U149" i="1" a="1"/>
  <c r="U149" i="1"/>
  <c r="E109" i="1"/>
  <c r="U150" i="1"/>
  <c r="U151" i="1" a="1"/>
  <c r="U151" i="1"/>
  <c r="T152" i="1" a="1"/>
  <c r="D110" i="1" a="1"/>
  <c r="D110" i="1"/>
  <c r="U152" i="1"/>
  <c r="U153" i="1" a="1"/>
  <c r="U153" i="1"/>
  <c r="U161" i="1" a="1"/>
  <c r="U161" i="1"/>
  <c r="U162" i="1" a="1"/>
  <c r="U162" i="1"/>
  <c r="U22" i="1"/>
  <c r="V157" i="1"/>
  <c r="V119" i="1" a="1"/>
  <c r="V119" i="1"/>
  <c r="V121" i="1" a="1"/>
  <c r="V121" i="1"/>
  <c r="V123" i="1" a="1"/>
  <c r="V123" i="1"/>
  <c r="V125" i="1" a="1"/>
  <c r="V125" i="1"/>
  <c r="V127" i="1" a="1"/>
  <c r="V127" i="1"/>
  <c r="V129" i="1" a="1"/>
  <c r="V129" i="1"/>
  <c r="V131" i="1" a="1"/>
  <c r="V131" i="1"/>
  <c r="V133" i="1" a="1"/>
  <c r="V133" i="1"/>
  <c r="V135" i="1" a="1"/>
  <c r="V135" i="1"/>
  <c r="M102" i="1" a="1"/>
  <c r="M102" i="1"/>
  <c r="V136" i="1"/>
  <c r="V137" i="1" a="1"/>
  <c r="L103" i="1"/>
  <c r="V138" i="1"/>
  <c r="V139" i="1" a="1"/>
  <c r="K104" i="1"/>
  <c r="V140" i="1"/>
  <c r="V141" i="1" a="1"/>
  <c r="V141" i="1"/>
  <c r="J105" i="1"/>
  <c r="V142" i="1"/>
  <c r="V143" i="1" a="1"/>
  <c r="V143" i="1"/>
  <c r="I106" i="1"/>
  <c r="V144" i="1"/>
  <c r="V145" i="1" a="1"/>
  <c r="V145" i="1"/>
  <c r="H107" i="1" a="1"/>
  <c r="H107" i="1"/>
  <c r="V146" i="1"/>
  <c r="V147" i="1" a="1"/>
  <c r="V147" i="1"/>
  <c r="G108" i="1"/>
  <c r="V148" i="1"/>
  <c r="V149" i="1" a="1"/>
  <c r="V149" i="1"/>
  <c r="F109" i="1"/>
  <c r="V150" i="1"/>
  <c r="V151" i="1" a="1"/>
  <c r="V151" i="1"/>
  <c r="E110" i="1"/>
  <c r="V152" i="1"/>
  <c r="V153" i="1" a="1"/>
  <c r="V153" i="1"/>
  <c r="U154" i="1" a="1"/>
  <c r="D111" i="1" a="1"/>
  <c r="D111" i="1"/>
  <c r="V154" i="1"/>
  <c r="V155" i="1" a="1"/>
  <c r="V155" i="1"/>
  <c r="V161" i="1" a="1"/>
  <c r="V161" i="1"/>
  <c r="V162" i="1" a="1"/>
  <c r="V162" i="1"/>
  <c r="V22" i="1"/>
  <c r="W159" i="1"/>
  <c r="W119" i="1" a="1"/>
  <c r="W119" i="1"/>
  <c r="W121" i="1" a="1"/>
  <c r="W121" i="1"/>
  <c r="W123" i="1" a="1"/>
  <c r="W123" i="1"/>
  <c r="W125" i="1" a="1"/>
  <c r="W125" i="1"/>
  <c r="W127" i="1" a="1"/>
  <c r="W127" i="1"/>
  <c r="W129" i="1" a="1"/>
  <c r="W129" i="1"/>
  <c r="W131" i="1" a="1"/>
  <c r="W131" i="1"/>
  <c r="W133" i="1" a="1"/>
  <c r="W133" i="1"/>
  <c r="W135" i="1" a="1"/>
  <c r="W135" i="1"/>
  <c r="W137" i="1" a="1"/>
  <c r="W137" i="1"/>
  <c r="M103" i="1" a="1"/>
  <c r="M103" i="1"/>
  <c r="W138" i="1"/>
  <c r="W139" i="1" a="1"/>
  <c r="L104" i="1"/>
  <c r="W140" i="1"/>
  <c r="W141" i="1" a="1"/>
  <c r="W141" i="1"/>
  <c r="K105" i="1"/>
  <c r="W142" i="1"/>
  <c r="W143" i="1" a="1"/>
  <c r="W143" i="1"/>
  <c r="J106" i="1"/>
  <c r="W144" i="1"/>
  <c r="W145" i="1" a="1"/>
  <c r="W145" i="1"/>
  <c r="I107" i="1"/>
  <c r="W146" i="1"/>
  <c r="W147" i="1" a="1"/>
  <c r="W147" i="1"/>
  <c r="H108" i="1"/>
  <c r="W148" i="1"/>
  <c r="W149" i="1" a="1"/>
  <c r="W149" i="1"/>
  <c r="G109" i="1"/>
  <c r="W150" i="1"/>
  <c r="W151" i="1" a="1"/>
  <c r="W151" i="1"/>
  <c r="F110" i="1"/>
  <c r="W152" i="1"/>
  <c r="W153" i="1" a="1"/>
  <c r="W153" i="1"/>
  <c r="E111" i="1"/>
  <c r="W154" i="1"/>
  <c r="W155" i="1" a="1"/>
  <c r="W155" i="1"/>
  <c r="V156" i="1" a="1"/>
  <c r="D112" i="1" a="1"/>
  <c r="D112" i="1"/>
  <c r="W156" i="1"/>
  <c r="W157" i="1" a="1"/>
  <c r="W157" i="1"/>
  <c r="W161" i="1" a="1"/>
  <c r="W161" i="1"/>
  <c r="W162" i="1" a="1"/>
  <c r="W162" i="1"/>
  <c r="W22" i="1"/>
  <c r="X22" i="1"/>
  <c r="Y22" i="1"/>
  <c r="Z22" i="1"/>
  <c r="AA22" i="1"/>
  <c r="AB22" i="1"/>
  <c r="AC22" i="1"/>
  <c r="AD22" i="1"/>
  <c r="AE22" i="1"/>
  <c r="AF22" i="1"/>
  <c r="AG22" i="1"/>
  <c r="C28" i="1" a="1"/>
  <c r="C28" i="1"/>
  <c r="L99" i="1"/>
  <c r="L105" i="1"/>
  <c r="M105" i="1" a="1"/>
  <c r="M105" i="1"/>
  <c r="K106" i="1"/>
  <c r="L106" i="1"/>
  <c r="M106" i="1" a="1"/>
  <c r="M106" i="1"/>
  <c r="J107" i="1"/>
  <c r="K107" i="1" a="1"/>
  <c r="K107" i="1"/>
  <c r="L107" i="1"/>
  <c r="M107" i="1" a="1"/>
  <c r="M107" i="1"/>
  <c r="I108" i="1"/>
  <c r="J108" i="1"/>
  <c r="K108" i="1"/>
  <c r="L108" i="1"/>
  <c r="M108" i="1"/>
  <c r="H109" i="1"/>
  <c r="I109" i="1"/>
  <c r="J109" i="1"/>
  <c r="K109" i="1" a="1"/>
  <c r="K109" i="1"/>
  <c r="L109" i="1"/>
  <c r="M109" i="1"/>
  <c r="G110" i="1"/>
  <c r="H110" i="1"/>
  <c r="I110" i="1"/>
  <c r="J110" i="1"/>
  <c r="K110" i="1" a="1"/>
  <c r="K110" i="1"/>
  <c r="L110" i="1" a="1"/>
  <c r="L110" i="1"/>
  <c r="M110" i="1" a="1"/>
  <c r="M110" i="1"/>
  <c r="F111" i="1"/>
  <c r="G111" i="1"/>
  <c r="H111" i="1"/>
  <c r="I111" i="1"/>
  <c r="J111" i="1"/>
  <c r="K111" i="1"/>
  <c r="L111" i="1"/>
  <c r="M111" i="1"/>
  <c r="E112" i="1"/>
  <c r="F112" i="1"/>
  <c r="G112" i="1"/>
  <c r="H112" i="1"/>
  <c r="I112" i="1"/>
  <c r="J112" i="1" a="1"/>
  <c r="J112" i="1"/>
  <c r="K112" i="1"/>
  <c r="L112" i="1"/>
  <c r="M112" i="1" a="1"/>
  <c r="M112" i="1"/>
  <c r="D113" i="1" a="1"/>
  <c r="D113" i="1"/>
  <c r="E113" i="1"/>
  <c r="F113" i="1"/>
  <c r="G113" i="1"/>
  <c r="H113" i="1"/>
  <c r="I113" i="1" a="1"/>
  <c r="I113" i="1"/>
  <c r="J113" i="1"/>
  <c r="K113" i="1" a="1"/>
  <c r="K113" i="1"/>
  <c r="L113" i="1" a="1"/>
  <c r="L113" i="1"/>
  <c r="M113" i="1" a="1"/>
  <c r="M113" i="1"/>
  <c r="C118" i="1"/>
  <c r="X119" i="1" a="1"/>
  <c r="X119" i="1"/>
  <c r="Y119" i="1" a="1"/>
  <c r="Y119" i="1"/>
  <c r="Z119" i="1" a="1"/>
  <c r="Z119" i="1"/>
  <c r="AA119" i="1" a="1"/>
  <c r="AA119" i="1"/>
  <c r="AB119" i="1" a="1"/>
  <c r="AB119" i="1"/>
  <c r="AC119" i="1" a="1"/>
  <c r="AC119" i="1"/>
  <c r="AD119" i="1" a="1"/>
  <c r="AD119" i="1"/>
  <c r="AE119" i="1" a="1"/>
  <c r="AE119" i="1"/>
  <c r="AF119" i="1" a="1"/>
  <c r="AF119" i="1"/>
  <c r="AG119" i="1" a="1"/>
  <c r="AG119" i="1"/>
  <c r="D120" i="1"/>
  <c r="X121" i="1" a="1"/>
  <c r="X121" i="1"/>
  <c r="Y121" i="1" a="1"/>
  <c r="Y121" i="1"/>
  <c r="Z121" i="1" a="1"/>
  <c r="Z121" i="1"/>
  <c r="AA121" i="1" a="1"/>
  <c r="AA121" i="1"/>
  <c r="AB121" i="1" a="1"/>
  <c r="AB121" i="1"/>
  <c r="AC121" i="1" a="1"/>
  <c r="AC121" i="1"/>
  <c r="AD121" i="1" a="1"/>
  <c r="AD121" i="1"/>
  <c r="AE121" i="1" a="1"/>
  <c r="AE121" i="1"/>
  <c r="AF121" i="1" a="1"/>
  <c r="AF121" i="1"/>
  <c r="AG121" i="1" a="1"/>
  <c r="AG121" i="1"/>
  <c r="E122" i="1"/>
  <c r="X123" i="1" a="1"/>
  <c r="X123" i="1"/>
  <c r="Y123" i="1" a="1"/>
  <c r="Y123" i="1"/>
  <c r="Z123" i="1" a="1"/>
  <c r="Z123" i="1"/>
  <c r="AA123" i="1" a="1"/>
  <c r="AA123" i="1"/>
  <c r="AB123" i="1" a="1"/>
  <c r="AB123" i="1"/>
  <c r="AC123" i="1" a="1"/>
  <c r="AC123" i="1"/>
  <c r="AD123" i="1" a="1"/>
  <c r="AD123" i="1"/>
  <c r="AE123" i="1" a="1"/>
  <c r="AE123" i="1"/>
  <c r="AF123" i="1" a="1"/>
  <c r="AF123" i="1"/>
  <c r="AG123" i="1" a="1"/>
  <c r="AG123" i="1"/>
  <c r="F124" i="1"/>
  <c r="X125" i="1" a="1"/>
  <c r="X125" i="1"/>
  <c r="Y125" i="1" a="1"/>
  <c r="Y125" i="1"/>
  <c r="Z125" i="1" a="1"/>
  <c r="Z125" i="1"/>
  <c r="AA125" i="1" a="1"/>
  <c r="AA125" i="1"/>
  <c r="AB125" i="1" a="1"/>
  <c r="AB125" i="1"/>
  <c r="AC125" i="1" a="1"/>
  <c r="AC125" i="1"/>
  <c r="AD125" i="1" a="1"/>
  <c r="AD125" i="1"/>
  <c r="AE125" i="1" a="1"/>
  <c r="AE125" i="1"/>
  <c r="AF125" i="1" a="1"/>
  <c r="AF125" i="1"/>
  <c r="AG125" i="1" a="1"/>
  <c r="AG125" i="1"/>
  <c r="G126" i="1"/>
  <c r="X127" i="1" a="1"/>
  <c r="X127" i="1"/>
  <c r="Y127" i="1" a="1"/>
  <c r="Y127" i="1"/>
  <c r="Z127" i="1" a="1"/>
  <c r="Z127" i="1"/>
  <c r="AA127" i="1" a="1"/>
  <c r="AA127" i="1"/>
  <c r="AB127" i="1" a="1"/>
  <c r="AB127" i="1"/>
  <c r="AC127" i="1" a="1"/>
  <c r="AC127" i="1"/>
  <c r="AD127" i="1" a="1"/>
  <c r="AD127" i="1"/>
  <c r="AE127" i="1" a="1"/>
  <c r="AE127" i="1"/>
  <c r="AF127" i="1" a="1"/>
  <c r="AF127" i="1"/>
  <c r="AG127" i="1" a="1"/>
  <c r="AG127" i="1"/>
  <c r="H128" i="1"/>
  <c r="X129" i="1" a="1"/>
  <c r="X129" i="1"/>
  <c r="Y129" i="1" a="1"/>
  <c r="Y129" i="1"/>
  <c r="Z129" i="1" a="1"/>
  <c r="Z129" i="1"/>
  <c r="AA129" i="1" a="1"/>
  <c r="AA129" i="1"/>
  <c r="AB129" i="1" a="1"/>
  <c r="AB129" i="1"/>
  <c r="AC129" i="1" a="1"/>
  <c r="AC129" i="1"/>
  <c r="AD129" i="1" a="1"/>
  <c r="AD129" i="1"/>
  <c r="AE129" i="1" a="1"/>
  <c r="AE129" i="1"/>
  <c r="AF129" i="1" a="1"/>
  <c r="AF129" i="1"/>
  <c r="AG129" i="1" a="1"/>
  <c r="AG129" i="1"/>
  <c r="I130" i="1"/>
  <c r="R130" i="1"/>
  <c r="X131" i="1" a="1"/>
  <c r="X131" i="1"/>
  <c r="Y131" i="1" a="1"/>
  <c r="Y131" i="1"/>
  <c r="Z131" i="1" a="1"/>
  <c r="Z131" i="1"/>
  <c r="AA131" i="1" a="1"/>
  <c r="AA131" i="1"/>
  <c r="AB131" i="1" a="1"/>
  <c r="AB131" i="1"/>
  <c r="AC131" i="1" a="1"/>
  <c r="AC131" i="1"/>
  <c r="AD131" i="1" a="1"/>
  <c r="AD131" i="1"/>
  <c r="AE131" i="1" a="1"/>
  <c r="AE131" i="1"/>
  <c r="AF131" i="1" a="1"/>
  <c r="AF131" i="1"/>
  <c r="AG131" i="1" a="1"/>
  <c r="AG131" i="1"/>
  <c r="J132" i="1"/>
  <c r="X133" i="1" a="1"/>
  <c r="X133" i="1"/>
  <c r="Y133" i="1" a="1"/>
  <c r="Y133" i="1"/>
  <c r="Z133" i="1" a="1"/>
  <c r="Z133" i="1"/>
  <c r="AA133" i="1" a="1"/>
  <c r="AA133" i="1"/>
  <c r="AB133" i="1" a="1"/>
  <c r="AB133" i="1"/>
  <c r="AC133" i="1" a="1"/>
  <c r="AC133" i="1"/>
  <c r="AD133" i="1" a="1"/>
  <c r="AD133" i="1"/>
  <c r="AE133" i="1" a="1"/>
  <c r="AE133" i="1"/>
  <c r="AF133" i="1" a="1"/>
  <c r="AF133" i="1"/>
  <c r="AG133" i="1" a="1"/>
  <c r="AG133" i="1"/>
  <c r="K134" i="1"/>
  <c r="X135" i="1" a="1"/>
  <c r="X135" i="1"/>
  <c r="Y135" i="1" a="1"/>
  <c r="Y135" i="1"/>
  <c r="Z135" i="1" a="1"/>
  <c r="Z135" i="1"/>
  <c r="AA135" i="1" a="1"/>
  <c r="AA135" i="1"/>
  <c r="AB135" i="1" a="1"/>
  <c r="AB135" i="1"/>
  <c r="AC135" i="1" a="1"/>
  <c r="AC135" i="1"/>
  <c r="AD135" i="1" a="1"/>
  <c r="AD135" i="1"/>
  <c r="AE135" i="1" a="1"/>
  <c r="AE135" i="1"/>
  <c r="AF135" i="1" a="1"/>
  <c r="AF135" i="1"/>
  <c r="AG135" i="1" a="1"/>
  <c r="AG135" i="1"/>
  <c r="L136" i="1"/>
  <c r="X137" i="1" a="1"/>
  <c r="X137" i="1"/>
  <c r="Y137" i="1" a="1"/>
  <c r="Y137" i="1"/>
  <c r="Z137" i="1" a="1"/>
  <c r="Z137" i="1"/>
  <c r="AA137" i="1" a="1"/>
  <c r="AA137" i="1"/>
  <c r="AB137" i="1" a="1"/>
  <c r="AB137" i="1"/>
  <c r="AC137" i="1" a="1"/>
  <c r="AC137" i="1"/>
  <c r="AD137" i="1" a="1"/>
  <c r="AD137" i="1"/>
  <c r="AE137" i="1" a="1"/>
  <c r="AE137" i="1"/>
  <c r="AF137" i="1" a="1"/>
  <c r="AF137" i="1"/>
  <c r="AG137" i="1" a="1"/>
  <c r="AG137" i="1"/>
  <c r="M138" i="1"/>
  <c r="X139" i="1" a="1"/>
  <c r="X139" i="1"/>
  <c r="Y139" i="1" a="1"/>
  <c r="Y139" i="1"/>
  <c r="Z139" i="1" a="1"/>
  <c r="Z139" i="1"/>
  <c r="AA139" i="1" a="1"/>
  <c r="AA139" i="1"/>
  <c r="AB139" i="1" a="1"/>
  <c r="AB139" i="1"/>
  <c r="AC139" i="1" a="1"/>
  <c r="AC139" i="1"/>
  <c r="AD139" i="1" a="1"/>
  <c r="AD139" i="1"/>
  <c r="AE139" i="1" a="1"/>
  <c r="AE139" i="1"/>
  <c r="AF139" i="1" a="1"/>
  <c r="AF139" i="1"/>
  <c r="AG139" i="1" a="1"/>
  <c r="AG139" i="1"/>
  <c r="N140" i="1"/>
  <c r="X140" i="1"/>
  <c r="X141" i="1" a="1"/>
  <c r="X141" i="1"/>
  <c r="Y141" i="1" a="1"/>
  <c r="Y141" i="1"/>
  <c r="Z141" i="1" a="1"/>
  <c r="Z141" i="1"/>
  <c r="AA141" i="1" a="1"/>
  <c r="AA141" i="1"/>
  <c r="AB141" i="1" a="1"/>
  <c r="AB141" i="1"/>
  <c r="AC141" i="1" a="1"/>
  <c r="AC141" i="1"/>
  <c r="AD141" i="1" a="1"/>
  <c r="AD141" i="1"/>
  <c r="AE141" i="1" a="1"/>
  <c r="AE141" i="1"/>
  <c r="AF141" i="1" a="1"/>
  <c r="AF141" i="1"/>
  <c r="AG141" i="1" a="1"/>
  <c r="AG141" i="1"/>
  <c r="O142" i="1"/>
  <c r="X142" i="1"/>
  <c r="Y142" i="1"/>
  <c r="X143" i="1" a="1"/>
  <c r="X143" i="1"/>
  <c r="Y143" i="1" a="1"/>
  <c r="Y143" i="1"/>
  <c r="Z143" i="1" a="1"/>
  <c r="Z143" i="1"/>
  <c r="AA143" i="1" a="1"/>
  <c r="AA143" i="1"/>
  <c r="AB143" i="1" a="1"/>
  <c r="AB143" i="1"/>
  <c r="AC143" i="1" a="1"/>
  <c r="AC143" i="1"/>
  <c r="AD143" i="1" a="1"/>
  <c r="AD143" i="1"/>
  <c r="AE143" i="1" a="1"/>
  <c r="AE143" i="1"/>
  <c r="AF143" i="1" a="1"/>
  <c r="AF143" i="1"/>
  <c r="AG143" i="1" a="1"/>
  <c r="AG143" i="1"/>
  <c r="P144" i="1"/>
  <c r="X144" i="1"/>
  <c r="Y144" i="1"/>
  <c r="Z144" i="1"/>
  <c r="X145" i="1" a="1"/>
  <c r="X145" i="1"/>
  <c r="Y145" i="1" a="1"/>
  <c r="Y145" i="1"/>
  <c r="Z145" i="1" a="1"/>
  <c r="Z145" i="1"/>
  <c r="AA145" i="1" a="1"/>
  <c r="AA145" i="1"/>
  <c r="AB145" i="1" a="1"/>
  <c r="AB145" i="1"/>
  <c r="AC145" i="1" a="1"/>
  <c r="AC145" i="1"/>
  <c r="AD145" i="1" a="1"/>
  <c r="AD145" i="1"/>
  <c r="AE145" i="1" a="1"/>
  <c r="AE145" i="1"/>
  <c r="AF145" i="1" a="1"/>
  <c r="AF145" i="1"/>
  <c r="AG145" i="1" a="1"/>
  <c r="AG145" i="1"/>
  <c r="Q146" i="1"/>
  <c r="X146" i="1"/>
  <c r="Y146" i="1"/>
  <c r="Z146" i="1"/>
  <c r="AA146" i="1"/>
  <c r="X147" i="1" a="1"/>
  <c r="X147" i="1"/>
  <c r="Y147" i="1" a="1"/>
  <c r="Y147" i="1"/>
  <c r="Z147" i="1" a="1"/>
  <c r="Z147" i="1"/>
  <c r="AA147" i="1" a="1"/>
  <c r="AA147" i="1"/>
  <c r="AB147" i="1" a="1"/>
  <c r="AB147" i="1"/>
  <c r="AC147" i="1" a="1"/>
  <c r="AC147" i="1"/>
  <c r="AD147" i="1" a="1"/>
  <c r="AD147" i="1"/>
  <c r="AE147" i="1" a="1"/>
  <c r="AE147" i="1"/>
  <c r="AF147" i="1" a="1"/>
  <c r="AF147" i="1"/>
  <c r="AG147" i="1" a="1"/>
  <c r="AG147" i="1"/>
  <c r="R148" i="1"/>
  <c r="X148" i="1"/>
  <c r="Y148" i="1"/>
  <c r="Z148" i="1"/>
  <c r="AA148" i="1"/>
  <c r="AB148" i="1"/>
  <c r="X149" i="1" a="1"/>
  <c r="X149" i="1"/>
  <c r="Y149" i="1" a="1"/>
  <c r="Y149" i="1"/>
  <c r="Z149" i="1" a="1"/>
  <c r="Z149" i="1"/>
  <c r="AA149" i="1" a="1"/>
  <c r="AA149" i="1"/>
  <c r="AB149" i="1" a="1"/>
  <c r="AB149" i="1"/>
  <c r="AC149" i="1" a="1"/>
  <c r="AC149" i="1"/>
  <c r="AD149" i="1" a="1"/>
  <c r="AD149" i="1"/>
  <c r="AE149" i="1" a="1"/>
  <c r="AE149" i="1"/>
  <c r="AF149" i="1" a="1"/>
  <c r="AF149" i="1"/>
  <c r="AG149" i="1" a="1"/>
  <c r="AG149" i="1"/>
  <c r="S150" i="1"/>
  <c r="X150" i="1"/>
  <c r="Y150" i="1"/>
  <c r="Z150" i="1"/>
  <c r="AA150" i="1"/>
  <c r="AB150" i="1"/>
  <c r="AC150" i="1"/>
  <c r="X151" i="1" a="1"/>
  <c r="X151" i="1"/>
  <c r="Y151" i="1" a="1"/>
  <c r="Y151" i="1"/>
  <c r="Z151" i="1" a="1"/>
  <c r="Z151" i="1"/>
  <c r="AA151" i="1" a="1"/>
  <c r="AA151" i="1"/>
  <c r="AB151" i="1" a="1"/>
  <c r="AB151" i="1"/>
  <c r="AC151" i="1" a="1"/>
  <c r="AC151" i="1"/>
  <c r="AD151" i="1" a="1"/>
  <c r="AD151" i="1"/>
  <c r="AE151" i="1" a="1"/>
  <c r="AE151" i="1"/>
  <c r="AF151" i="1" a="1"/>
  <c r="AF151" i="1"/>
  <c r="AG151" i="1" a="1"/>
  <c r="AG151" i="1"/>
  <c r="T152" i="1"/>
  <c r="X152" i="1"/>
  <c r="Y152" i="1"/>
  <c r="Z152" i="1"/>
  <c r="AA152" i="1"/>
  <c r="AB152" i="1"/>
  <c r="AC152" i="1"/>
  <c r="AD152" i="1"/>
  <c r="X153" i="1" a="1"/>
  <c r="X153" i="1"/>
  <c r="Y153" i="1" a="1"/>
  <c r="Y153" i="1"/>
  <c r="Z153" i="1" a="1"/>
  <c r="Z153" i="1"/>
  <c r="AA153" i="1" a="1"/>
  <c r="AA153" i="1"/>
  <c r="AB153" i="1" a="1"/>
  <c r="AB153" i="1"/>
  <c r="AC153" i="1" a="1"/>
  <c r="AC153" i="1"/>
  <c r="AD153" i="1" a="1"/>
  <c r="AD153" i="1"/>
  <c r="AE153" i="1" a="1"/>
  <c r="AE153" i="1"/>
  <c r="AF153" i="1" a="1"/>
  <c r="AF153" i="1"/>
  <c r="AG153" i="1" a="1"/>
  <c r="AG153" i="1"/>
  <c r="U154" i="1"/>
  <c r="X154" i="1"/>
  <c r="Y154" i="1"/>
  <c r="Z154" i="1"/>
  <c r="AA154" i="1"/>
  <c r="AB154" i="1"/>
  <c r="AC154" i="1"/>
  <c r="AD154" i="1"/>
  <c r="AE154" i="1"/>
  <c r="X155" i="1" a="1"/>
  <c r="X155" i="1"/>
  <c r="Y155" i="1" a="1"/>
  <c r="Y155" i="1"/>
  <c r="Z155" i="1" a="1"/>
  <c r="Z155" i="1"/>
  <c r="AA155" i="1" a="1"/>
  <c r="AA155" i="1"/>
  <c r="AB155" i="1" a="1"/>
  <c r="AB155" i="1"/>
  <c r="AC155" i="1" a="1"/>
  <c r="AC155" i="1"/>
  <c r="AD155" i="1" a="1"/>
  <c r="AD155" i="1"/>
  <c r="AE155" i="1" a="1"/>
  <c r="AE155" i="1"/>
  <c r="AF155" i="1" a="1"/>
  <c r="AF155" i="1"/>
  <c r="AG155" i="1" a="1"/>
  <c r="AG155" i="1"/>
  <c r="V156" i="1"/>
  <c r="X156" i="1"/>
  <c r="Y156" i="1"/>
  <c r="Z156" i="1"/>
  <c r="AA156" i="1"/>
  <c r="AB156" i="1"/>
  <c r="AC156" i="1"/>
  <c r="AD156" i="1"/>
  <c r="AE156" i="1"/>
  <c r="AF156" i="1"/>
  <c r="X157" i="1" a="1"/>
  <c r="X157" i="1"/>
  <c r="Y157" i="1" a="1"/>
  <c r="Y157" i="1"/>
  <c r="Z157" i="1" a="1"/>
  <c r="Z157" i="1"/>
  <c r="AA157" i="1" a="1"/>
  <c r="AA157" i="1"/>
  <c r="AB157" i="1" a="1"/>
  <c r="AB157" i="1"/>
  <c r="AC157" i="1" a="1"/>
  <c r="AC157" i="1"/>
  <c r="AD157" i="1" a="1"/>
  <c r="AD157" i="1"/>
  <c r="AE157" i="1" a="1"/>
  <c r="AE157" i="1"/>
  <c r="AF157" i="1" a="1"/>
  <c r="AF157" i="1"/>
  <c r="AG157" i="1" a="1"/>
  <c r="AG157" i="1"/>
  <c r="W158" i="1" a="1"/>
  <c r="W158" i="1"/>
  <c r="X158" i="1"/>
  <c r="Y158" i="1"/>
  <c r="Z158" i="1"/>
  <c r="AA158" i="1"/>
  <c r="AB158" i="1"/>
  <c r="AC158" i="1"/>
  <c r="AD158" i="1"/>
  <c r="AE158" i="1"/>
  <c r="AF158" i="1"/>
  <c r="AG158" i="1"/>
  <c r="X159" i="1" a="1"/>
  <c r="X159" i="1"/>
  <c r="Y159" i="1" a="1"/>
  <c r="Y159" i="1"/>
  <c r="Z159" i="1" a="1"/>
  <c r="Z159" i="1"/>
  <c r="AA159" i="1" a="1"/>
  <c r="AA159" i="1"/>
  <c r="AB159" i="1" a="1"/>
  <c r="AB159" i="1"/>
  <c r="AC159" i="1" a="1"/>
  <c r="AC159" i="1"/>
  <c r="AD159" i="1" a="1"/>
  <c r="AD159" i="1"/>
  <c r="AE159" i="1" a="1"/>
  <c r="AE159" i="1"/>
  <c r="AF159" i="1" a="1"/>
  <c r="AF159" i="1"/>
  <c r="AG159" i="1" a="1"/>
  <c r="AG159" i="1"/>
  <c r="C161" i="1" a="1"/>
  <c r="C161" i="1"/>
  <c r="D161" i="1" a="1"/>
  <c r="D161" i="1"/>
  <c r="X161" i="1" a="1"/>
  <c r="X161" i="1"/>
  <c r="Y161" i="1" a="1"/>
  <c r="Y161" i="1"/>
  <c r="Z161" i="1" a="1"/>
  <c r="Z161" i="1"/>
  <c r="AA161" i="1" a="1"/>
  <c r="AA161" i="1"/>
  <c r="AB161" i="1" a="1"/>
  <c r="AB161" i="1"/>
  <c r="AC161" i="1" a="1"/>
  <c r="AC161" i="1"/>
  <c r="AD161" i="1" a="1"/>
  <c r="AD161" i="1"/>
  <c r="AE161" i="1" a="1"/>
  <c r="AE161" i="1"/>
  <c r="AF161" i="1" a="1"/>
  <c r="AF161" i="1"/>
  <c r="AG161" i="1" a="1"/>
  <c r="AG161" i="1"/>
  <c r="C169" i="1" a="1"/>
  <c r="C169" i="1"/>
  <c r="D169" i="1"/>
  <c r="E169" i="1"/>
  <c r="F169" i="1"/>
  <c r="G169" i="1"/>
  <c r="H169" i="1"/>
  <c r="I169" i="1"/>
  <c r="J169" i="1"/>
  <c r="K169" i="1"/>
  <c r="L169" i="1"/>
  <c r="M169" i="1"/>
  <c r="Q169" i="1" a="1"/>
  <c r="Q169" i="1"/>
  <c r="R169" i="1"/>
  <c r="S169" i="1"/>
  <c r="T169" i="1"/>
  <c r="U169" i="1"/>
  <c r="V169" i="1"/>
  <c r="W169" i="1"/>
  <c r="X169" i="1"/>
  <c r="Y169" i="1"/>
  <c r="Z169" i="1"/>
  <c r="AD169" i="1" a="1"/>
  <c r="AD169" i="1"/>
  <c r="AE169" i="1" a="1"/>
  <c r="AE169" i="1"/>
  <c r="AF169" i="1" a="1"/>
  <c r="AF169" i="1"/>
  <c r="AG169" i="1" a="1"/>
  <c r="AG169" i="1"/>
  <c r="AH169" i="1" a="1"/>
  <c r="AH169" i="1"/>
  <c r="AI169" i="1" a="1"/>
  <c r="AI169" i="1"/>
  <c r="AJ169" i="1" a="1"/>
  <c r="AJ169" i="1"/>
  <c r="AK169" i="1" a="1"/>
  <c r="AK169" i="1"/>
  <c r="AL169" i="1" a="1"/>
  <c r="AL169" i="1"/>
  <c r="AM169" i="1" a="1"/>
  <c r="AM169" i="1"/>
  <c r="C170" i="1" a="1"/>
  <c r="C170" i="1"/>
  <c r="Q170" i="1" a="1"/>
  <c r="Q170" i="1"/>
  <c r="R170" i="1"/>
  <c r="S170" i="1"/>
  <c r="T170" i="1"/>
  <c r="U170" i="1"/>
  <c r="V170" i="1"/>
  <c r="W170" i="1"/>
  <c r="X170" i="1"/>
  <c r="Y170" i="1"/>
  <c r="Z170" i="1"/>
  <c r="AD170" i="1" a="1"/>
  <c r="AD170" i="1"/>
  <c r="AE170" i="1" a="1"/>
  <c r="AE170" i="1"/>
  <c r="AF170" i="1" a="1"/>
  <c r="AF170" i="1"/>
  <c r="AG170" i="1" a="1"/>
  <c r="AG170" i="1"/>
  <c r="AH170" i="1" a="1"/>
  <c r="AH170" i="1"/>
  <c r="AI170" i="1" a="1"/>
  <c r="AI170" i="1"/>
  <c r="AJ170" i="1" a="1"/>
  <c r="AJ170" i="1"/>
  <c r="AK170" i="1" a="1"/>
  <c r="AK170" i="1"/>
  <c r="AL170" i="1" a="1"/>
  <c r="AL170" i="1"/>
  <c r="AM170" i="1" a="1"/>
  <c r="AM170" i="1"/>
  <c r="C171" i="1" a="1"/>
  <c r="C171" i="1"/>
  <c r="Q171" i="1" a="1"/>
  <c r="Q171" i="1"/>
  <c r="R171" i="1"/>
  <c r="S171" i="1"/>
  <c r="T171" i="1"/>
  <c r="U171" i="1"/>
  <c r="V171" i="1"/>
  <c r="W171" i="1"/>
  <c r="X171" i="1"/>
  <c r="Y171" i="1"/>
  <c r="Z171" i="1"/>
  <c r="AD171" i="1" a="1"/>
  <c r="AD171" i="1"/>
  <c r="AE171" i="1" a="1"/>
  <c r="AE171" i="1"/>
  <c r="AF171" i="1" a="1"/>
  <c r="AF171" i="1"/>
  <c r="AG171" i="1" a="1"/>
  <c r="AG171" i="1"/>
  <c r="AH171" i="1" a="1"/>
  <c r="AH171" i="1"/>
  <c r="AI171" i="1" a="1"/>
  <c r="AI171" i="1"/>
  <c r="AJ171" i="1" a="1"/>
  <c r="AJ171" i="1"/>
  <c r="AK171" i="1" a="1"/>
  <c r="AK171" i="1"/>
  <c r="AL171" i="1" a="1"/>
  <c r="AL171" i="1"/>
  <c r="AM171" i="1" a="1"/>
  <c r="AM171" i="1"/>
  <c r="C172" i="1" a="1"/>
  <c r="C172" i="1"/>
  <c r="Q172" i="1" a="1"/>
  <c r="Q172" i="1"/>
  <c r="R172" i="1"/>
  <c r="S172" i="1"/>
  <c r="T172" i="1"/>
  <c r="U172" i="1"/>
  <c r="V172" i="1"/>
  <c r="W172" i="1"/>
  <c r="X172" i="1"/>
  <c r="Y172" i="1"/>
  <c r="Z172" i="1"/>
  <c r="AD172" i="1" a="1"/>
  <c r="AD172" i="1"/>
  <c r="AE172" i="1" a="1"/>
  <c r="AE172" i="1"/>
  <c r="AF172" i="1" a="1"/>
  <c r="AF172" i="1"/>
  <c r="AG172" i="1" a="1"/>
  <c r="AG172" i="1"/>
  <c r="AH172" i="1" a="1"/>
  <c r="AH172" i="1"/>
  <c r="AI172" i="1" a="1"/>
  <c r="AI172" i="1"/>
  <c r="AJ172" i="1" a="1"/>
  <c r="AJ172" i="1"/>
  <c r="AK172" i="1" a="1"/>
  <c r="AK172" i="1"/>
  <c r="AL172" i="1" a="1"/>
  <c r="AL172" i="1"/>
  <c r="AM172" i="1" a="1"/>
  <c r="AM172" i="1"/>
  <c r="C173" i="1" a="1"/>
  <c r="C173" i="1"/>
  <c r="Q173" i="1" a="1"/>
  <c r="Q173" i="1"/>
  <c r="R173" i="1"/>
  <c r="S173" i="1"/>
  <c r="T173" i="1"/>
  <c r="U173" i="1"/>
  <c r="V173" i="1"/>
  <c r="W173" i="1"/>
  <c r="X173" i="1"/>
  <c r="Y173" i="1"/>
  <c r="Z173" i="1"/>
  <c r="AD173" i="1" a="1"/>
  <c r="AD173" i="1"/>
  <c r="AE173" i="1" a="1"/>
  <c r="AE173" i="1"/>
  <c r="AF173" i="1" a="1"/>
  <c r="AF173" i="1"/>
  <c r="AG173" i="1" a="1"/>
  <c r="AG173" i="1"/>
  <c r="AH173" i="1" a="1"/>
  <c r="AH173" i="1"/>
  <c r="AI173" i="1" a="1"/>
  <c r="AI173" i="1"/>
  <c r="AJ173" i="1" a="1"/>
  <c r="AJ173" i="1"/>
  <c r="AK173" i="1" a="1"/>
  <c r="AK173" i="1"/>
  <c r="AL173" i="1" a="1"/>
  <c r="AL173" i="1"/>
  <c r="AM173" i="1" a="1"/>
  <c r="AM173" i="1"/>
  <c r="C174" i="1" a="1"/>
  <c r="C174" i="1"/>
  <c r="D174" i="1"/>
  <c r="E174" i="1"/>
  <c r="F174" i="1"/>
  <c r="G174" i="1"/>
  <c r="H174" i="1"/>
  <c r="I174" i="1"/>
  <c r="J174" i="1"/>
  <c r="K174" i="1"/>
  <c r="L174" i="1"/>
  <c r="M174" i="1"/>
  <c r="Q174" i="1" a="1"/>
  <c r="Q174" i="1"/>
  <c r="R174" i="1"/>
  <c r="S174" i="1"/>
  <c r="T174" i="1"/>
  <c r="U174" i="1"/>
  <c r="V174" i="1"/>
  <c r="W174" i="1"/>
  <c r="X174" i="1"/>
  <c r="Y174" i="1"/>
  <c r="Z174" i="1"/>
  <c r="AD174" i="1" a="1"/>
  <c r="AD174" i="1"/>
  <c r="AE174" i="1" a="1"/>
  <c r="AE174" i="1"/>
  <c r="AF174" i="1" a="1"/>
  <c r="AF174" i="1"/>
  <c r="AG174" i="1" a="1"/>
  <c r="AG174" i="1"/>
  <c r="AH174" i="1" a="1"/>
  <c r="AH174" i="1"/>
  <c r="AI174" i="1" a="1"/>
  <c r="AI174" i="1"/>
  <c r="AJ174" i="1" a="1"/>
  <c r="AJ174" i="1"/>
  <c r="AK174" i="1" a="1"/>
  <c r="AK174" i="1"/>
  <c r="AL174" i="1" a="1"/>
  <c r="AL174" i="1"/>
  <c r="AM174" i="1" a="1"/>
  <c r="AM174" i="1"/>
  <c r="C175" i="1" a="1"/>
  <c r="C175" i="1"/>
  <c r="D175" i="1"/>
  <c r="E175" i="1"/>
  <c r="F175" i="1"/>
  <c r="G175" i="1"/>
  <c r="H175" i="1"/>
  <c r="I175" i="1"/>
  <c r="J175" i="1"/>
  <c r="K175" i="1"/>
  <c r="L175" i="1"/>
  <c r="M175" i="1"/>
  <c r="Q175" i="1" a="1"/>
  <c r="Q175" i="1"/>
  <c r="R175" i="1"/>
  <c r="S175" i="1"/>
  <c r="T175" i="1"/>
  <c r="U175" i="1"/>
  <c r="V175" i="1"/>
  <c r="W175" i="1"/>
  <c r="X175" i="1"/>
  <c r="Y175" i="1"/>
  <c r="Z175" i="1"/>
  <c r="AD175" i="1" a="1"/>
  <c r="AD175" i="1"/>
  <c r="AE175" i="1" a="1"/>
  <c r="AE175" i="1"/>
  <c r="AF175" i="1" a="1"/>
  <c r="AF175" i="1"/>
  <c r="AG175" i="1" a="1"/>
  <c r="AG175" i="1"/>
  <c r="AH175" i="1" a="1"/>
  <c r="AH175" i="1"/>
  <c r="AI175" i="1" a="1"/>
  <c r="AI175" i="1"/>
  <c r="AJ175" i="1" a="1"/>
  <c r="AJ175" i="1"/>
  <c r="AK175" i="1" a="1"/>
  <c r="AK175" i="1"/>
  <c r="AL175" i="1" a="1"/>
  <c r="AL175" i="1"/>
  <c r="AM175" i="1" a="1"/>
  <c r="AM175" i="1"/>
  <c r="C176" i="1" a="1"/>
  <c r="C176" i="1"/>
  <c r="Q176" i="1" a="1"/>
  <c r="Q176" i="1"/>
  <c r="R176" i="1"/>
  <c r="S176" i="1"/>
  <c r="T176" i="1"/>
  <c r="U176" i="1"/>
  <c r="V176" i="1"/>
  <c r="W176" i="1"/>
  <c r="X176" i="1"/>
  <c r="Y176" i="1"/>
  <c r="Z176" i="1"/>
  <c r="AD176" i="1" a="1"/>
  <c r="AD176" i="1"/>
  <c r="AE176" i="1" a="1"/>
  <c r="AE176" i="1"/>
  <c r="AF176" i="1" a="1"/>
  <c r="AF176" i="1"/>
  <c r="AG176" i="1" a="1"/>
  <c r="AG176" i="1"/>
  <c r="AH176" i="1" a="1"/>
  <c r="AH176" i="1"/>
  <c r="AI176" i="1" a="1"/>
  <c r="AI176" i="1"/>
  <c r="AJ176" i="1" a="1"/>
  <c r="AJ176" i="1"/>
  <c r="AK176" i="1" a="1"/>
  <c r="AK176" i="1"/>
  <c r="AL176" i="1" a="1"/>
  <c r="AL176" i="1"/>
  <c r="AM176" i="1" a="1"/>
  <c r="AM176" i="1"/>
  <c r="C177" i="1" a="1"/>
  <c r="C177" i="1"/>
  <c r="Q177" i="1" a="1"/>
  <c r="Q177" i="1"/>
  <c r="R177" i="1"/>
  <c r="S177" i="1"/>
  <c r="T177" i="1"/>
  <c r="U177" i="1"/>
  <c r="V177" i="1"/>
  <c r="W177" i="1"/>
  <c r="X177" i="1"/>
  <c r="Y177" i="1"/>
  <c r="Z177" i="1"/>
  <c r="AD177" i="1" a="1"/>
  <c r="AD177" i="1"/>
  <c r="AE177" i="1" a="1"/>
  <c r="AE177" i="1"/>
  <c r="AF177" i="1" a="1"/>
  <c r="AF177" i="1"/>
  <c r="AG177" i="1" a="1"/>
  <c r="AG177" i="1"/>
  <c r="AH177" i="1" a="1"/>
  <c r="AH177" i="1"/>
  <c r="AI177" i="1" a="1"/>
  <c r="AI177" i="1"/>
  <c r="AJ177" i="1" a="1"/>
  <c r="AJ177" i="1"/>
  <c r="AK177" i="1" a="1"/>
  <c r="AK177" i="1"/>
  <c r="AL177" i="1" a="1"/>
  <c r="AL177" i="1"/>
  <c r="AM177" i="1" a="1"/>
  <c r="AM177" i="1"/>
  <c r="C178" i="1" a="1"/>
  <c r="C178" i="1"/>
  <c r="Q178" i="1" a="1"/>
  <c r="Q178" i="1"/>
  <c r="R178" i="1"/>
  <c r="S178" i="1"/>
  <c r="T178" i="1"/>
  <c r="U178" i="1"/>
  <c r="V178" i="1"/>
  <c r="W178" i="1"/>
  <c r="X178" i="1"/>
  <c r="Y178" i="1"/>
  <c r="Z178" i="1"/>
  <c r="AD178" i="1" a="1"/>
  <c r="AD178" i="1"/>
  <c r="AE178" i="1" a="1"/>
  <c r="AE178" i="1"/>
  <c r="AF178" i="1" a="1"/>
  <c r="AF178" i="1"/>
  <c r="AG178" i="1" a="1"/>
  <c r="AG178" i="1"/>
  <c r="AH178" i="1" a="1"/>
  <c r="AH178" i="1"/>
  <c r="AI178" i="1" a="1"/>
  <c r="AI178" i="1"/>
  <c r="AJ178" i="1" a="1"/>
  <c r="AJ178" i="1"/>
  <c r="AK178" i="1" a="1"/>
  <c r="AK178" i="1"/>
  <c r="AL178" i="1" a="1"/>
  <c r="AL178" i="1"/>
  <c r="AM178" i="1" a="1"/>
  <c r="AM178" i="1"/>
  <c r="C179" i="1" a="1"/>
  <c r="C179" i="1"/>
  <c r="Q179" i="1" a="1"/>
  <c r="Q179" i="1"/>
  <c r="R179" i="1"/>
  <c r="S179" i="1"/>
  <c r="T179" i="1"/>
  <c r="U179" i="1"/>
  <c r="V179" i="1"/>
  <c r="W179" i="1"/>
  <c r="X179" i="1"/>
  <c r="Y179" i="1"/>
  <c r="Z179" i="1"/>
  <c r="AD179" i="1" a="1"/>
  <c r="AD179" i="1"/>
  <c r="AE179" i="1" a="1"/>
  <c r="AE179" i="1"/>
  <c r="AF179" i="1" a="1"/>
  <c r="AF179" i="1"/>
  <c r="AG179" i="1" a="1"/>
  <c r="AG179" i="1"/>
  <c r="AH179" i="1" a="1"/>
  <c r="AH179" i="1"/>
  <c r="AI179" i="1" a="1"/>
  <c r="AI179" i="1"/>
  <c r="AJ179" i="1" a="1"/>
  <c r="AJ179" i="1"/>
  <c r="AK179" i="1" a="1"/>
  <c r="AK179" i="1"/>
  <c r="AL179" i="1" a="1"/>
  <c r="AL179" i="1"/>
  <c r="AM179" i="1" a="1"/>
  <c r="AM179" i="1"/>
  <c r="C180" i="1" a="1"/>
  <c r="C180" i="1"/>
  <c r="D180" i="1"/>
  <c r="E180" i="1"/>
  <c r="F180" i="1"/>
  <c r="G180" i="1"/>
  <c r="H180" i="1"/>
  <c r="I180" i="1"/>
  <c r="J180" i="1"/>
  <c r="K180" i="1"/>
  <c r="L180" i="1"/>
  <c r="M180" i="1"/>
  <c r="Q180" i="1" a="1"/>
  <c r="Q180" i="1"/>
  <c r="R180" i="1"/>
  <c r="S180" i="1"/>
  <c r="T180" i="1"/>
  <c r="U180" i="1"/>
  <c r="V180" i="1"/>
  <c r="W180" i="1"/>
  <c r="X180" i="1"/>
  <c r="Y180" i="1"/>
  <c r="Z180" i="1"/>
  <c r="AD180" i="1" a="1"/>
  <c r="AD180" i="1"/>
  <c r="AE180" i="1" a="1"/>
  <c r="AE180" i="1"/>
  <c r="AF180" i="1" a="1"/>
  <c r="AF180" i="1"/>
  <c r="AG180" i="1" a="1"/>
  <c r="AG180" i="1"/>
  <c r="AH180" i="1" a="1"/>
  <c r="AH180" i="1"/>
  <c r="AI180" i="1" a="1"/>
  <c r="AI180" i="1"/>
  <c r="AJ180" i="1" a="1"/>
  <c r="AJ180" i="1"/>
  <c r="AK180" i="1" a="1"/>
  <c r="AK180" i="1"/>
  <c r="AL180" i="1" a="1"/>
  <c r="AL180" i="1"/>
  <c r="AM180" i="1" a="1"/>
  <c r="AM180" i="1"/>
  <c r="C181" i="1" a="1"/>
  <c r="C181" i="1"/>
  <c r="D181" i="1"/>
  <c r="E181" i="1"/>
  <c r="F181" i="1"/>
  <c r="G181" i="1"/>
  <c r="H181" i="1"/>
  <c r="I181" i="1"/>
  <c r="J181" i="1"/>
  <c r="K181" i="1"/>
  <c r="L181" i="1"/>
  <c r="M181" i="1"/>
  <c r="Q181" i="1" a="1"/>
  <c r="Q181" i="1"/>
  <c r="R181" i="1"/>
  <c r="S181" i="1"/>
  <c r="T181" i="1"/>
  <c r="U181" i="1"/>
  <c r="V181" i="1"/>
  <c r="W181" i="1"/>
  <c r="X181" i="1"/>
  <c r="Y181" i="1"/>
  <c r="Z181" i="1"/>
  <c r="AD181" i="1" a="1"/>
  <c r="AD181" i="1"/>
  <c r="AE181" i="1" a="1"/>
  <c r="AE181" i="1"/>
  <c r="AF181" i="1" a="1"/>
  <c r="AF181" i="1"/>
  <c r="AG181" i="1" a="1"/>
  <c r="AG181" i="1"/>
  <c r="AH181" i="1" a="1"/>
  <c r="AH181" i="1"/>
  <c r="AI181" i="1" a="1"/>
  <c r="AI181" i="1"/>
  <c r="AJ181" i="1" a="1"/>
  <c r="AJ181" i="1"/>
  <c r="AK181" i="1" a="1"/>
  <c r="AK181" i="1"/>
  <c r="AL181" i="1" a="1"/>
  <c r="AL181" i="1"/>
  <c r="AM181" i="1" a="1"/>
  <c r="AM181" i="1"/>
  <c r="C182" i="1" a="1"/>
  <c r="C182" i="1"/>
  <c r="D182" i="1"/>
  <c r="E182" i="1"/>
  <c r="F182" i="1"/>
  <c r="G182" i="1"/>
  <c r="H182" i="1"/>
  <c r="I182" i="1"/>
  <c r="J182" i="1"/>
  <c r="K182" i="1"/>
  <c r="L182" i="1"/>
  <c r="M182" i="1"/>
  <c r="Q182" i="1" a="1"/>
  <c r="Q182" i="1"/>
  <c r="R182" i="1"/>
  <c r="S182" i="1"/>
  <c r="T182" i="1"/>
  <c r="U182" i="1"/>
  <c r="V182" i="1"/>
  <c r="W182" i="1"/>
  <c r="X182" i="1"/>
  <c r="Y182" i="1"/>
  <c r="Z182" i="1"/>
  <c r="AD182" i="1" a="1"/>
  <c r="AD182" i="1"/>
  <c r="AE182" i="1" a="1"/>
  <c r="AE182" i="1"/>
  <c r="AF182" i="1" a="1"/>
  <c r="AF182" i="1"/>
  <c r="AG182" i="1" a="1"/>
  <c r="AG182" i="1"/>
  <c r="AH182" i="1" a="1"/>
  <c r="AH182" i="1"/>
  <c r="AI182" i="1" a="1"/>
  <c r="AI182" i="1"/>
  <c r="AJ182" i="1" a="1"/>
  <c r="AJ182" i="1"/>
  <c r="AK182" i="1" a="1"/>
  <c r="AK182" i="1"/>
  <c r="AL182" i="1" a="1"/>
  <c r="AL182" i="1"/>
  <c r="AM182" i="1" a="1"/>
  <c r="AM182" i="1"/>
  <c r="C183" i="1" a="1"/>
  <c r="C183" i="1"/>
  <c r="D183" i="1"/>
  <c r="E183" i="1"/>
  <c r="F183" i="1"/>
  <c r="G183" i="1"/>
  <c r="H183" i="1"/>
  <c r="I183" i="1"/>
  <c r="J183" i="1"/>
  <c r="K183" i="1"/>
  <c r="L183" i="1"/>
  <c r="M183" i="1"/>
  <c r="Q183" i="1" a="1"/>
  <c r="Q183" i="1"/>
  <c r="R183" i="1"/>
  <c r="S183" i="1"/>
  <c r="T183" i="1"/>
  <c r="U183" i="1"/>
  <c r="V183" i="1"/>
  <c r="W183" i="1"/>
  <c r="X183" i="1"/>
  <c r="Y183" i="1"/>
  <c r="Z183" i="1"/>
  <c r="AD183" i="1" a="1"/>
  <c r="AD183" i="1"/>
  <c r="AE183" i="1" a="1"/>
  <c r="AE183" i="1"/>
  <c r="AF183" i="1" a="1"/>
  <c r="AF183" i="1"/>
  <c r="AG183" i="1" a="1"/>
  <c r="AG183" i="1"/>
  <c r="AH183" i="1" a="1"/>
  <c r="AH183" i="1"/>
  <c r="AI183" i="1" a="1"/>
  <c r="AI183" i="1"/>
  <c r="AJ183" i="1" a="1"/>
  <c r="AJ183" i="1"/>
  <c r="AK183" i="1" a="1"/>
  <c r="AK183" i="1"/>
  <c r="AL183" i="1" a="1"/>
  <c r="AL183" i="1"/>
  <c r="AM183" i="1" a="1"/>
  <c r="AM183" i="1"/>
  <c r="C184" i="1" a="1"/>
  <c r="C184" i="1"/>
  <c r="D184" i="1"/>
  <c r="E184" i="1"/>
  <c r="F184" i="1"/>
  <c r="G184" i="1"/>
  <c r="H184" i="1"/>
  <c r="I184" i="1"/>
  <c r="J184" i="1"/>
  <c r="K184" i="1"/>
  <c r="L184" i="1"/>
  <c r="M184" i="1"/>
  <c r="Q184" i="1" a="1"/>
  <c r="Q184" i="1"/>
  <c r="R184" i="1"/>
  <c r="S184" i="1"/>
  <c r="T184" i="1"/>
  <c r="U184" i="1"/>
  <c r="V184" i="1"/>
  <c r="W184" i="1"/>
  <c r="X184" i="1"/>
  <c r="Y184" i="1"/>
  <c r="Z184" i="1"/>
  <c r="AD184" i="1" a="1"/>
  <c r="AD184" i="1"/>
  <c r="AE184" i="1" a="1"/>
  <c r="AE184" i="1"/>
  <c r="AF184" i="1" a="1"/>
  <c r="AF184" i="1"/>
  <c r="AG184" i="1" a="1"/>
  <c r="AG184" i="1"/>
  <c r="AH184" i="1" a="1"/>
  <c r="AH184" i="1"/>
  <c r="AI184" i="1" a="1"/>
  <c r="AI184" i="1"/>
  <c r="AJ184" i="1" a="1"/>
  <c r="AJ184" i="1"/>
  <c r="AK184" i="1" a="1"/>
  <c r="AK184" i="1"/>
  <c r="AL184" i="1" a="1"/>
  <c r="AL184" i="1"/>
  <c r="AM184" i="1" a="1"/>
  <c r="AM184" i="1"/>
  <c r="C185" i="1" a="1"/>
  <c r="C185" i="1"/>
  <c r="D185" i="1"/>
  <c r="E185" i="1"/>
  <c r="F185" i="1"/>
  <c r="G185" i="1"/>
  <c r="H185" i="1"/>
  <c r="I185" i="1"/>
  <c r="J185" i="1"/>
  <c r="K185" i="1"/>
  <c r="L185" i="1"/>
  <c r="M185" i="1"/>
  <c r="Q185" i="1" a="1"/>
  <c r="Q185" i="1"/>
  <c r="R185" i="1"/>
  <c r="S185" i="1"/>
  <c r="T185" i="1"/>
  <c r="U185" i="1"/>
  <c r="V185" i="1"/>
  <c r="W185" i="1"/>
  <c r="X185" i="1"/>
  <c r="Y185" i="1"/>
  <c r="Z185" i="1"/>
  <c r="AD185" i="1" a="1"/>
  <c r="AD185" i="1"/>
  <c r="AE185" i="1" a="1"/>
  <c r="AE185" i="1"/>
  <c r="AF185" i="1" a="1"/>
  <c r="AF185" i="1"/>
  <c r="AG185" i="1" a="1"/>
  <c r="AG185" i="1"/>
  <c r="AH185" i="1" a="1"/>
  <c r="AH185" i="1"/>
  <c r="AI185" i="1" a="1"/>
  <c r="AI185" i="1"/>
  <c r="AJ185" i="1" a="1"/>
  <c r="AJ185" i="1"/>
  <c r="AK185" i="1" a="1"/>
  <c r="AK185" i="1"/>
  <c r="AL185" i="1" a="1"/>
  <c r="AL185" i="1"/>
  <c r="AM185" i="1" a="1"/>
  <c r="AM185" i="1"/>
  <c r="C186" i="1" a="1"/>
  <c r="C186" i="1"/>
  <c r="D186" i="1"/>
  <c r="E186" i="1"/>
  <c r="F186" i="1"/>
  <c r="G186" i="1"/>
  <c r="H186" i="1"/>
  <c r="I186" i="1"/>
  <c r="J186" i="1"/>
  <c r="K186" i="1"/>
  <c r="L186" i="1"/>
  <c r="M186" i="1"/>
  <c r="Q186" i="1" a="1"/>
  <c r="Q186" i="1"/>
  <c r="R186" i="1"/>
  <c r="S186" i="1"/>
  <c r="T186" i="1"/>
  <c r="U186" i="1"/>
  <c r="V186" i="1"/>
  <c r="W186" i="1"/>
  <c r="X186" i="1"/>
  <c r="Y186" i="1"/>
  <c r="Z186" i="1"/>
  <c r="AD186" i="1" a="1"/>
  <c r="AD186" i="1"/>
  <c r="AE186" i="1" a="1"/>
  <c r="AE186" i="1"/>
  <c r="AF186" i="1" a="1"/>
  <c r="AF186" i="1"/>
  <c r="AG186" i="1" a="1"/>
  <c r="AG186" i="1"/>
  <c r="AH186" i="1" a="1"/>
  <c r="AH186" i="1"/>
  <c r="AI186" i="1" a="1"/>
  <c r="AI186" i="1"/>
  <c r="AJ186" i="1" a="1"/>
  <c r="AJ186" i="1"/>
  <c r="AK186" i="1" a="1"/>
  <c r="AK186" i="1"/>
  <c r="AL186" i="1" a="1"/>
  <c r="AL186" i="1"/>
  <c r="AM186" i="1" a="1"/>
  <c r="AM186" i="1"/>
  <c r="C187" i="1" a="1"/>
  <c r="C187" i="1"/>
  <c r="D187" i="1"/>
  <c r="E187" i="1"/>
  <c r="F187" i="1"/>
  <c r="G187" i="1"/>
  <c r="H187" i="1"/>
  <c r="I187" i="1"/>
  <c r="J187" i="1"/>
  <c r="K187" i="1"/>
  <c r="L187" i="1"/>
  <c r="M187" i="1"/>
  <c r="Q187" i="1" a="1"/>
  <c r="Q187" i="1"/>
  <c r="R187" i="1"/>
  <c r="S187" i="1"/>
  <c r="T187" i="1"/>
  <c r="U187" i="1"/>
  <c r="V187" i="1"/>
  <c r="W187" i="1"/>
  <c r="X187" i="1"/>
  <c r="Y187" i="1"/>
  <c r="Z187" i="1"/>
  <c r="AD187" i="1" a="1"/>
  <c r="AD187" i="1"/>
  <c r="AE187" i="1" a="1"/>
  <c r="AE187" i="1"/>
  <c r="AF187" i="1" a="1"/>
  <c r="AF187" i="1"/>
  <c r="AG187" i="1" a="1"/>
  <c r="AG187" i="1"/>
  <c r="AH187" i="1" a="1"/>
  <c r="AH187" i="1"/>
  <c r="AI187" i="1" a="1"/>
  <c r="AI187" i="1"/>
  <c r="AJ187" i="1" a="1"/>
  <c r="AJ187" i="1"/>
  <c r="AK187" i="1" a="1"/>
  <c r="AK187" i="1"/>
  <c r="AL187" i="1" a="1"/>
  <c r="AL187" i="1"/>
  <c r="AM187" i="1" a="1"/>
  <c r="AM187" i="1"/>
  <c r="C188" i="1" a="1"/>
  <c r="C188" i="1"/>
  <c r="D188" i="1"/>
  <c r="E188" i="1"/>
  <c r="F188" i="1"/>
  <c r="G188" i="1"/>
  <c r="H188" i="1"/>
  <c r="I188" i="1"/>
  <c r="J188" i="1"/>
  <c r="K188" i="1"/>
  <c r="L188" i="1"/>
  <c r="M188" i="1"/>
  <c r="Q188" i="1" a="1"/>
  <c r="Q188" i="1"/>
  <c r="R188" i="1"/>
  <c r="S188" i="1"/>
  <c r="T188" i="1"/>
  <c r="U188" i="1"/>
  <c r="V188" i="1"/>
  <c r="W188" i="1"/>
  <c r="X188" i="1"/>
  <c r="Y188" i="1"/>
  <c r="Z188" i="1"/>
  <c r="AD188" i="1" a="1"/>
  <c r="AD188" i="1"/>
  <c r="AE188" i="1" a="1"/>
  <c r="AE188" i="1"/>
  <c r="AF188" i="1" a="1"/>
  <c r="AF188" i="1"/>
  <c r="AG188" i="1" a="1"/>
  <c r="AG188" i="1"/>
  <c r="AH188" i="1" a="1"/>
  <c r="AH188" i="1"/>
  <c r="AI188" i="1" a="1"/>
  <c r="AI188" i="1"/>
  <c r="AJ188" i="1" a="1"/>
  <c r="AJ188" i="1"/>
  <c r="AK188" i="1" a="1"/>
  <c r="AK188" i="1"/>
  <c r="AL188" i="1" a="1"/>
  <c r="AL188" i="1"/>
  <c r="AM188" i="1" a="1"/>
  <c r="AM188" i="1"/>
  <c r="C189" i="1" a="1"/>
  <c r="C189" i="1"/>
  <c r="D189" i="1"/>
  <c r="E189" i="1"/>
  <c r="F189" i="1"/>
  <c r="G189" i="1"/>
  <c r="H189" i="1"/>
  <c r="I189" i="1"/>
  <c r="J189" i="1"/>
  <c r="K189" i="1"/>
  <c r="L189" i="1"/>
  <c r="M189" i="1"/>
  <c r="Q189" i="1" a="1"/>
  <c r="Q189" i="1"/>
  <c r="R189" i="1"/>
  <c r="S189" i="1"/>
  <c r="T189" i="1"/>
  <c r="U189" i="1"/>
  <c r="V189" i="1"/>
  <c r="W189" i="1"/>
  <c r="X189" i="1"/>
  <c r="Y189" i="1"/>
  <c r="Z189" i="1"/>
  <c r="AD189" i="1" a="1"/>
  <c r="AD189" i="1"/>
  <c r="AE189" i="1" a="1"/>
  <c r="AE189" i="1"/>
  <c r="AF189" i="1" a="1"/>
  <c r="AF189" i="1"/>
  <c r="AG189" i="1" a="1"/>
  <c r="AG189" i="1"/>
  <c r="AH189" i="1" a="1"/>
  <c r="AH189" i="1"/>
  <c r="AI189" i="1" a="1"/>
  <c r="AI189" i="1"/>
  <c r="AJ189" i="1" a="1"/>
  <c r="AJ189" i="1"/>
  <c r="AK189" i="1" a="1"/>
  <c r="AK189" i="1"/>
  <c r="AL189" i="1" a="1"/>
  <c r="AL189" i="1"/>
  <c r="AM189" i="1" a="1"/>
  <c r="AM189" i="1"/>
  <c r="C194" i="1" a="1"/>
  <c r="C194" i="1"/>
  <c r="D194" i="1"/>
  <c r="E194" i="1"/>
  <c r="F194" i="1"/>
  <c r="G194" i="1"/>
  <c r="H194" i="1"/>
  <c r="I194" i="1"/>
  <c r="J194" i="1"/>
  <c r="K194" i="1"/>
  <c r="L194" i="1"/>
  <c r="M194" i="1"/>
  <c r="D195" i="1" a="1"/>
  <c r="D195" i="1"/>
  <c r="E196" i="1" a="1"/>
  <c r="E196" i="1"/>
  <c r="F197" i="1" a="1"/>
  <c r="F197" i="1"/>
  <c r="G198" i="1" a="1"/>
  <c r="G198" i="1"/>
  <c r="H199" i="1" a="1"/>
  <c r="H199" i="1"/>
  <c r="I199" i="1"/>
  <c r="J199" i="1"/>
  <c r="K199" i="1"/>
  <c r="L199" i="1"/>
  <c r="M199" i="1"/>
  <c r="N199" i="1"/>
  <c r="O199" i="1"/>
  <c r="P199" i="1"/>
  <c r="Q199" i="1"/>
  <c r="R199" i="1"/>
  <c r="I200" i="1" a="1"/>
  <c r="I200" i="1"/>
  <c r="J200" i="1"/>
  <c r="K200" i="1"/>
  <c r="L200" i="1"/>
  <c r="M200" i="1"/>
  <c r="N200" i="1"/>
  <c r="O200" i="1"/>
  <c r="P200" i="1"/>
  <c r="Q200" i="1"/>
  <c r="R200" i="1"/>
  <c r="S200" i="1"/>
  <c r="J201" i="1" a="1"/>
  <c r="J201" i="1"/>
  <c r="K202" i="1" a="1"/>
  <c r="K202" i="1"/>
  <c r="L203" i="1" a="1"/>
  <c r="L203" i="1"/>
  <c r="M204" i="1" a="1"/>
  <c r="M204" i="1"/>
  <c r="N205" i="1" a="1"/>
  <c r="N205" i="1"/>
  <c r="O205" i="1"/>
  <c r="P205" i="1"/>
  <c r="Q205" i="1"/>
  <c r="R205" i="1"/>
  <c r="S205" i="1"/>
  <c r="T205" i="1"/>
  <c r="U205" i="1"/>
  <c r="V205" i="1"/>
  <c r="W205" i="1"/>
  <c r="X205" i="1"/>
  <c r="O206" i="1" a="1"/>
  <c r="O206" i="1"/>
  <c r="P206" i="1"/>
  <c r="Q206" i="1"/>
  <c r="R206" i="1"/>
  <c r="S206" i="1"/>
  <c r="T206" i="1"/>
  <c r="U206" i="1"/>
  <c r="V206" i="1"/>
  <c r="W206" i="1"/>
  <c r="X206" i="1"/>
  <c r="Y206" i="1"/>
  <c r="P207" i="1" a="1"/>
  <c r="P207" i="1"/>
  <c r="Q207" i="1"/>
  <c r="R207" i="1"/>
  <c r="S207" i="1"/>
  <c r="T207" i="1"/>
  <c r="U207" i="1"/>
  <c r="V207" i="1"/>
  <c r="W207" i="1"/>
  <c r="X207" i="1"/>
  <c r="Y207" i="1"/>
  <c r="Z207" i="1"/>
  <c r="Q208" i="1" a="1"/>
  <c r="Q208" i="1"/>
  <c r="R208" i="1"/>
  <c r="S208" i="1"/>
  <c r="T208" i="1"/>
  <c r="U208" i="1"/>
  <c r="V208" i="1"/>
  <c r="W208" i="1"/>
  <c r="X208" i="1"/>
  <c r="Y208" i="1"/>
  <c r="Z208" i="1"/>
  <c r="AA208" i="1"/>
  <c r="R209" i="1" a="1"/>
  <c r="R209" i="1"/>
  <c r="S209" i="1"/>
  <c r="T209" i="1"/>
  <c r="U209" i="1"/>
  <c r="V209" i="1"/>
  <c r="W209" i="1"/>
  <c r="X209" i="1"/>
  <c r="Y209" i="1"/>
  <c r="Z209" i="1"/>
  <c r="AA209" i="1"/>
  <c r="AB209" i="1"/>
  <c r="S210" i="1" a="1"/>
  <c r="S210" i="1"/>
  <c r="T210" i="1"/>
  <c r="U210" i="1"/>
  <c r="V210" i="1"/>
  <c r="W210" i="1"/>
  <c r="X210" i="1"/>
  <c r="Y210" i="1"/>
  <c r="Z210" i="1"/>
  <c r="AA210" i="1"/>
  <c r="AB210" i="1"/>
  <c r="AC210" i="1"/>
  <c r="T211" i="1" a="1"/>
  <c r="T211" i="1"/>
  <c r="U211" i="1"/>
  <c r="V211" i="1"/>
  <c r="W211" i="1"/>
  <c r="X211" i="1"/>
  <c r="Y211" i="1"/>
  <c r="Z211" i="1"/>
  <c r="AA211" i="1"/>
  <c r="AB211" i="1"/>
  <c r="AC211" i="1"/>
  <c r="AD211" i="1"/>
  <c r="U212" i="1" a="1"/>
  <c r="U212" i="1"/>
  <c r="V212" i="1"/>
  <c r="W212" i="1"/>
  <c r="X212" i="1"/>
  <c r="Y212" i="1"/>
  <c r="Z212" i="1"/>
  <c r="AA212" i="1"/>
  <c r="AB212" i="1"/>
  <c r="AC212" i="1"/>
  <c r="AD212" i="1"/>
  <c r="AE212" i="1"/>
  <c r="V213" i="1" a="1"/>
  <c r="V213" i="1"/>
  <c r="W213" i="1"/>
  <c r="X213" i="1"/>
  <c r="Y213" i="1"/>
  <c r="Z213" i="1"/>
  <c r="AA213" i="1"/>
  <c r="AB213" i="1"/>
  <c r="AC213" i="1"/>
  <c r="AD213" i="1"/>
  <c r="AE213" i="1"/>
  <c r="AF213" i="1"/>
  <c r="W214" i="1" a="1"/>
  <c r="W214" i="1"/>
  <c r="X214" i="1"/>
  <c r="Y214" i="1"/>
  <c r="Z214" i="1"/>
  <c r="AA214" i="1"/>
  <c r="AB214" i="1"/>
  <c r="AC214" i="1"/>
  <c r="AD214" i="1"/>
  <c r="AE214" i="1"/>
  <c r="AF214" i="1"/>
  <c r="AG214" i="1"/>
  <c r="D219" i="1" a="1"/>
  <c r="D219" i="1"/>
  <c r="E219" i="1"/>
  <c r="F219" i="1"/>
  <c r="G219" i="1"/>
  <c r="H219" i="1"/>
  <c r="I219" i="1"/>
  <c r="J219" i="1"/>
  <c r="K219" i="1"/>
  <c r="L219" i="1"/>
  <c r="M219" i="1"/>
  <c r="E220" i="1" a="1"/>
  <c r="E220" i="1"/>
  <c r="F220" i="1"/>
  <c r="G220" i="1"/>
  <c r="H220" i="1"/>
  <c r="I220" i="1"/>
  <c r="J220" i="1"/>
  <c r="K220" i="1"/>
  <c r="L220" i="1"/>
  <c r="M220" i="1"/>
  <c r="N220" i="1"/>
  <c r="F221" i="1" a="1"/>
  <c r="F221" i="1"/>
  <c r="G221" i="1"/>
  <c r="H221" i="1"/>
  <c r="I221" i="1"/>
  <c r="J221" i="1"/>
  <c r="K221" i="1"/>
  <c r="L221" i="1"/>
  <c r="M221" i="1"/>
  <c r="N221" i="1"/>
  <c r="O221" i="1"/>
  <c r="G222" i="1" a="1"/>
  <c r="G222" i="1"/>
  <c r="H222" i="1"/>
  <c r="I222" i="1"/>
  <c r="J222" i="1"/>
  <c r="K222" i="1"/>
  <c r="L222" i="1"/>
  <c r="M222" i="1"/>
  <c r="N222" i="1"/>
  <c r="O222" i="1"/>
  <c r="P222" i="1"/>
  <c r="H223" i="1" a="1"/>
  <c r="H223" i="1"/>
  <c r="I223" i="1"/>
  <c r="J223" i="1"/>
  <c r="K223" i="1"/>
  <c r="L223" i="1"/>
  <c r="M223" i="1"/>
  <c r="N223" i="1"/>
  <c r="O223" i="1"/>
  <c r="P223" i="1"/>
  <c r="Q223" i="1"/>
  <c r="I224" i="1" a="1"/>
  <c r="I224" i="1"/>
  <c r="J224" i="1"/>
  <c r="K224" i="1"/>
  <c r="L224" i="1"/>
  <c r="M224" i="1"/>
  <c r="N224" i="1"/>
  <c r="O224" i="1"/>
  <c r="P224" i="1"/>
  <c r="Q224" i="1"/>
  <c r="R224" i="1"/>
  <c r="J225" i="1" a="1"/>
  <c r="J225" i="1"/>
  <c r="K225" i="1"/>
  <c r="L225" i="1"/>
  <c r="M225" i="1"/>
  <c r="N225" i="1"/>
  <c r="O225" i="1"/>
  <c r="P225" i="1"/>
  <c r="Q225" i="1"/>
  <c r="R225" i="1"/>
  <c r="S225" i="1"/>
  <c r="K226" i="1" a="1"/>
  <c r="K226" i="1"/>
  <c r="L226" i="1"/>
  <c r="M226" i="1"/>
  <c r="N226" i="1"/>
  <c r="O226" i="1"/>
  <c r="P226" i="1"/>
  <c r="Q226" i="1"/>
  <c r="R226" i="1"/>
  <c r="S226" i="1"/>
  <c r="T226" i="1"/>
  <c r="L227" i="1" a="1"/>
  <c r="L227" i="1"/>
  <c r="M227" i="1"/>
  <c r="N227" i="1"/>
  <c r="O227" i="1"/>
  <c r="P227" i="1"/>
  <c r="Q227" i="1"/>
  <c r="R227" i="1"/>
  <c r="S227" i="1"/>
  <c r="T227" i="1"/>
  <c r="U227" i="1"/>
  <c r="M228" i="1" a="1"/>
  <c r="M228" i="1"/>
  <c r="N228" i="1"/>
  <c r="O228" i="1"/>
  <c r="P228" i="1"/>
  <c r="Q228" i="1"/>
  <c r="R228" i="1"/>
  <c r="S228" i="1"/>
  <c r="T228" i="1"/>
  <c r="U228" i="1"/>
  <c r="V228" i="1"/>
  <c r="N229" i="1" a="1"/>
  <c r="N229" i="1"/>
  <c r="O229" i="1"/>
  <c r="P229" i="1"/>
  <c r="Q229" i="1"/>
  <c r="R229" i="1"/>
  <c r="S229" i="1"/>
  <c r="T229" i="1"/>
  <c r="U229" i="1"/>
  <c r="V229" i="1"/>
  <c r="W229" i="1"/>
  <c r="O230" i="1" a="1"/>
  <c r="O230" i="1"/>
  <c r="P230" i="1"/>
  <c r="Q230" i="1"/>
  <c r="R230" i="1"/>
  <c r="S230" i="1"/>
  <c r="T230" i="1"/>
  <c r="U230" i="1"/>
  <c r="V230" i="1"/>
  <c r="W230" i="1"/>
  <c r="X230" i="1"/>
  <c r="P231" i="1" a="1"/>
  <c r="P231" i="1"/>
  <c r="Q231" i="1"/>
  <c r="R231" i="1"/>
  <c r="S231" i="1"/>
  <c r="T231" i="1"/>
  <c r="U231" i="1"/>
  <c r="V231" i="1"/>
  <c r="W231" i="1"/>
  <c r="X231" i="1"/>
  <c r="Y231" i="1"/>
  <c r="Q232" i="1" a="1"/>
  <c r="Q232" i="1"/>
  <c r="R232" i="1"/>
  <c r="S232" i="1"/>
  <c r="T232" i="1"/>
  <c r="U232" i="1"/>
  <c r="V232" i="1"/>
  <c r="W232" i="1"/>
  <c r="X232" i="1"/>
  <c r="Y232" i="1"/>
  <c r="Z232" i="1"/>
  <c r="R233" i="1" a="1"/>
  <c r="R233" i="1"/>
  <c r="S233" i="1"/>
  <c r="T233" i="1"/>
  <c r="U233" i="1"/>
  <c r="V233" i="1"/>
  <c r="W233" i="1"/>
  <c r="X233" i="1"/>
  <c r="Y233" i="1"/>
  <c r="Z233" i="1"/>
  <c r="AA233" i="1"/>
  <c r="S234" i="1" a="1"/>
  <c r="S234" i="1"/>
  <c r="T234" i="1"/>
  <c r="U234" i="1"/>
  <c r="V234" i="1"/>
  <c r="W234" i="1"/>
  <c r="X234" i="1"/>
  <c r="Y234" i="1"/>
  <c r="Z234" i="1"/>
  <c r="AA234" i="1"/>
  <c r="AB234" i="1"/>
  <c r="T235" i="1" a="1"/>
  <c r="T235" i="1"/>
  <c r="U235" i="1"/>
  <c r="V235" i="1"/>
  <c r="W235" i="1"/>
  <c r="X235" i="1"/>
  <c r="Y235" i="1"/>
  <c r="Z235" i="1"/>
  <c r="AA235" i="1"/>
  <c r="AB235" i="1"/>
  <c r="AC235" i="1"/>
  <c r="U236" i="1" a="1"/>
  <c r="U236" i="1"/>
  <c r="V236" i="1"/>
  <c r="W236" i="1"/>
  <c r="X236" i="1"/>
  <c r="Y236" i="1"/>
  <c r="Z236" i="1"/>
  <c r="AA236" i="1"/>
  <c r="AB236" i="1"/>
  <c r="AC236" i="1"/>
  <c r="AD236" i="1"/>
  <c r="V237" i="1" a="1"/>
  <c r="V237" i="1"/>
  <c r="W237" i="1"/>
  <c r="X237" i="1"/>
  <c r="Y237" i="1"/>
  <c r="Z237" i="1"/>
  <c r="AA237" i="1"/>
  <c r="AB237" i="1"/>
  <c r="AC237" i="1"/>
  <c r="AD237" i="1"/>
  <c r="AE237" i="1"/>
  <c r="W238" i="1" a="1"/>
  <c r="W238" i="1"/>
  <c r="X238" i="1"/>
  <c r="Y238" i="1"/>
  <c r="Z238" i="1"/>
  <c r="AA238" i="1"/>
  <c r="AB238" i="1"/>
  <c r="AC238" i="1"/>
  <c r="AD238" i="1"/>
  <c r="AE238" i="1"/>
  <c r="AF238" i="1"/>
  <c r="X239" i="1" a="1"/>
  <c r="X239" i="1"/>
  <c r="Y239" i="1"/>
  <c r="Z239" i="1"/>
  <c r="AA239" i="1"/>
  <c r="AB239" i="1"/>
  <c r="AC239" i="1"/>
  <c r="AD239" i="1"/>
  <c r="AE239" i="1"/>
  <c r="AF239" i="1"/>
  <c r="AG239" i="1"/>
  <c r="C246" i="1" a="1"/>
  <c r="C246" i="1"/>
  <c r="D246" i="1" a="1"/>
  <c r="D246" i="1"/>
  <c r="E246" i="1" a="1"/>
  <c r="E246" i="1"/>
  <c r="F246" i="1" a="1"/>
  <c r="F246" i="1"/>
  <c r="G246" i="1" a="1"/>
  <c r="G246" i="1"/>
  <c r="H246" i="1" a="1"/>
  <c r="H246" i="1"/>
  <c r="I246" i="1" a="1"/>
  <c r="I246" i="1"/>
  <c r="J246" i="1" a="1"/>
  <c r="J246" i="1"/>
  <c r="K246" i="1" a="1"/>
  <c r="K246" i="1"/>
  <c r="L246" i="1" a="1"/>
  <c r="L246" i="1"/>
  <c r="M246" i="1" a="1"/>
  <c r="M246" i="1"/>
  <c r="N246" i="1"/>
  <c r="O246" i="1"/>
  <c r="P246" i="1"/>
  <c r="Q246" i="1"/>
  <c r="R246" i="1"/>
  <c r="S246" i="1"/>
  <c r="T246" i="1"/>
  <c r="U246" i="1"/>
  <c r="V246" i="1"/>
  <c r="W246" i="1"/>
  <c r="D247" i="1" a="1"/>
  <c r="D247" i="1"/>
  <c r="E247" i="1" a="1"/>
  <c r="F247" i="1" a="1"/>
  <c r="G247" i="1" a="1"/>
  <c r="H247" i="1" a="1"/>
  <c r="I247" i="1" a="1"/>
  <c r="I247" i="1"/>
  <c r="J247" i="1" a="1"/>
  <c r="J247" i="1"/>
  <c r="K247" i="1" a="1"/>
  <c r="L247" i="1" a="1"/>
  <c r="M247" i="1" a="1"/>
  <c r="O247" i="1"/>
  <c r="P247" i="1"/>
  <c r="Q247" i="1"/>
  <c r="R247" i="1"/>
  <c r="S247" i="1"/>
  <c r="T247" i="1"/>
  <c r="U247" i="1"/>
  <c r="V247" i="1"/>
  <c r="W247" i="1"/>
  <c r="X247" i="1"/>
  <c r="E248" i="1" a="1"/>
  <c r="E248" i="1"/>
  <c r="F248" i="1" a="1"/>
  <c r="G248" i="1" a="1"/>
  <c r="H248" i="1" a="1"/>
  <c r="I248" i="1" a="1"/>
  <c r="J248" i="1" a="1"/>
  <c r="J248" i="1"/>
  <c r="K248" i="1" a="1"/>
  <c r="K248" i="1"/>
  <c r="L248" i="1" a="1"/>
  <c r="M248" i="1" a="1"/>
  <c r="P248" i="1"/>
  <c r="Q248" i="1"/>
  <c r="R248" i="1"/>
  <c r="S248" i="1"/>
  <c r="T248" i="1"/>
  <c r="U248" i="1"/>
  <c r="V248" i="1"/>
  <c r="W248" i="1"/>
  <c r="X248" i="1"/>
  <c r="Y248" i="1"/>
  <c r="F249" i="1" a="1"/>
  <c r="F249" i="1"/>
  <c r="G249" i="1" a="1"/>
  <c r="H249" i="1" a="1"/>
  <c r="I249" i="1" a="1"/>
  <c r="J249" i="1" a="1"/>
  <c r="K249" i="1" a="1"/>
  <c r="K249" i="1"/>
  <c r="L249" i="1" a="1"/>
  <c r="L249" i="1"/>
  <c r="M249" i="1" a="1"/>
  <c r="Q249" i="1"/>
  <c r="R249" i="1"/>
  <c r="S249" i="1"/>
  <c r="T249" i="1"/>
  <c r="U249" i="1"/>
  <c r="V249" i="1"/>
  <c r="W249" i="1"/>
  <c r="X249" i="1"/>
  <c r="Y249" i="1"/>
  <c r="Z249" i="1"/>
  <c r="G250" i="1" a="1"/>
  <c r="G250" i="1"/>
  <c r="H250" i="1" a="1"/>
  <c r="I250" i="1" a="1"/>
  <c r="J250" i="1" a="1"/>
  <c r="K250" i="1" a="1"/>
  <c r="L250" i="1" a="1"/>
  <c r="L250" i="1"/>
  <c r="M250" i="1" a="1"/>
  <c r="M250" i="1"/>
  <c r="R250" i="1"/>
  <c r="S250" i="1"/>
  <c r="T250" i="1"/>
  <c r="U250" i="1"/>
  <c r="V250" i="1"/>
  <c r="W250" i="1"/>
  <c r="X250" i="1"/>
  <c r="Y250" i="1"/>
  <c r="Z250" i="1"/>
  <c r="AA250" i="1"/>
  <c r="H251" i="1" a="1"/>
  <c r="H251" i="1"/>
  <c r="I251" i="1" a="1"/>
  <c r="J251" i="1" a="1"/>
  <c r="K251" i="1" a="1"/>
  <c r="L251" i="1" a="1"/>
  <c r="M251" i="1" a="1"/>
  <c r="M251" i="1"/>
  <c r="N251" i="1"/>
  <c r="S251" i="1"/>
  <c r="T251" i="1"/>
  <c r="U251" i="1"/>
  <c r="V251" i="1"/>
  <c r="W251" i="1"/>
  <c r="X251" i="1"/>
  <c r="Y251" i="1"/>
  <c r="Z251" i="1"/>
  <c r="AA251" i="1"/>
  <c r="AB251" i="1"/>
  <c r="I252" i="1" a="1"/>
  <c r="I252" i="1"/>
  <c r="J252" i="1" a="1"/>
  <c r="K252" i="1" a="1"/>
  <c r="L252" i="1" a="1"/>
  <c r="M252" i="1" a="1"/>
  <c r="N252" i="1"/>
  <c r="O252" i="1"/>
  <c r="T252" i="1"/>
  <c r="U252" i="1"/>
  <c r="V252" i="1"/>
  <c r="W252" i="1"/>
  <c r="X252" i="1"/>
  <c r="Y252" i="1"/>
  <c r="Z252" i="1"/>
  <c r="AA252" i="1"/>
  <c r="AB252" i="1"/>
  <c r="AC252" i="1"/>
  <c r="J253" i="1" a="1"/>
  <c r="J253" i="1"/>
  <c r="K253" i="1" a="1"/>
  <c r="L253" i="1" a="1"/>
  <c r="O253" i="1"/>
  <c r="P253" i="1"/>
  <c r="U253" i="1"/>
  <c r="V253" i="1"/>
  <c r="W253" i="1"/>
  <c r="X253" i="1"/>
  <c r="Y253" i="1"/>
  <c r="Z253" i="1"/>
  <c r="AA253" i="1"/>
  <c r="AB253" i="1"/>
  <c r="AC253" i="1"/>
  <c r="AD253" i="1"/>
  <c r="K254" i="1" a="1"/>
  <c r="K254" i="1"/>
  <c r="L254" i="1" a="1"/>
  <c r="M254" i="1" a="1"/>
  <c r="P254" i="1"/>
  <c r="Q254" i="1"/>
  <c r="V254" i="1"/>
  <c r="W254" i="1"/>
  <c r="X254" i="1"/>
  <c r="Y254" i="1"/>
  <c r="Z254" i="1"/>
  <c r="AA254" i="1"/>
  <c r="AB254" i="1"/>
  <c r="AC254" i="1"/>
  <c r="AD254" i="1"/>
  <c r="AE254" i="1"/>
  <c r="L255" i="1" a="1"/>
  <c r="L255" i="1"/>
  <c r="M255" i="1" a="1"/>
  <c r="Q255" i="1"/>
  <c r="R255" i="1"/>
  <c r="W255" i="1"/>
  <c r="X255" i="1"/>
  <c r="Y255" i="1"/>
  <c r="Z255" i="1"/>
  <c r="AA255" i="1"/>
  <c r="AB255" i="1"/>
  <c r="AC255" i="1"/>
  <c r="AD255" i="1"/>
  <c r="AE255" i="1"/>
  <c r="AF255" i="1"/>
  <c r="M256" i="1" a="1"/>
  <c r="M256" i="1"/>
  <c r="R256" i="1"/>
  <c r="S256" i="1"/>
  <c r="X256" i="1"/>
  <c r="Y256" i="1"/>
  <c r="Z256" i="1"/>
  <c r="AA256" i="1"/>
  <c r="AB256" i="1"/>
  <c r="AC256" i="1"/>
  <c r="AD256" i="1"/>
  <c r="AE256" i="1"/>
  <c r="AF256" i="1"/>
  <c r="AG256" i="1"/>
  <c r="C257" i="1"/>
  <c r="D257" i="1"/>
  <c r="E257" i="1"/>
  <c r="F257" i="1"/>
  <c r="G257" i="1"/>
  <c r="H257" i="1"/>
  <c r="I257" i="1"/>
  <c r="J257" i="1"/>
  <c r="K257" i="1"/>
  <c r="L257" i="1"/>
  <c r="M257" i="1"/>
  <c r="N257" i="1"/>
  <c r="O257" i="1"/>
  <c r="P257" i="1"/>
  <c r="Q257" i="1"/>
  <c r="R257" i="1"/>
  <c r="S257" i="1"/>
  <c r="T257" i="1"/>
  <c r="U257" i="1"/>
  <c r="V257" i="1"/>
  <c r="W257" i="1"/>
  <c r="X257" i="1"/>
  <c r="Y257" i="1"/>
  <c r="Z257" i="1"/>
  <c r="AA257" i="1"/>
  <c r="AB257" i="1"/>
  <c r="AC257" i="1"/>
  <c r="AD257" i="1"/>
  <c r="AE257" i="1"/>
  <c r="AF257" i="1"/>
  <c r="AG257" i="1"/>
  <c r="C261" i="1" a="1"/>
  <c r="C261" i="1"/>
  <c r="D261" i="1" a="1"/>
  <c r="D261" i="1"/>
  <c r="E261" i="1" a="1"/>
  <c r="E261" i="1"/>
  <c r="F261" i="1" a="1"/>
  <c r="F261" i="1"/>
  <c r="G261" i="1" a="1"/>
  <c r="G261" i="1"/>
  <c r="H261" i="1" a="1"/>
  <c r="H261" i="1"/>
  <c r="I261" i="1" a="1"/>
  <c r="I261" i="1"/>
  <c r="J261" i="1" a="1"/>
  <c r="J261" i="1"/>
  <c r="K261" i="1" a="1"/>
  <c r="K261" i="1"/>
  <c r="L261" i="1" a="1"/>
  <c r="L261" i="1"/>
  <c r="M261" i="1" a="1"/>
  <c r="M261" i="1"/>
  <c r="N261" i="1" a="1"/>
  <c r="N261" i="1"/>
  <c r="O261" i="1" a="1"/>
  <c r="O261" i="1"/>
  <c r="P261" i="1" a="1"/>
  <c r="P261" i="1"/>
  <c r="Q261" i="1" a="1"/>
  <c r="Q261" i="1"/>
  <c r="R261" i="1" a="1"/>
  <c r="R261" i="1"/>
  <c r="S261" i="1" a="1"/>
  <c r="S261" i="1"/>
  <c r="T261" i="1" a="1"/>
  <c r="T261" i="1"/>
  <c r="U261" i="1" a="1"/>
  <c r="U261" i="1"/>
  <c r="V261" i="1" a="1"/>
  <c r="V261" i="1"/>
  <c r="W261" i="1" a="1"/>
  <c r="W261" i="1"/>
  <c r="X261" i="1" a="1"/>
  <c r="X261" i="1"/>
  <c r="Y261" i="1" a="1"/>
  <c r="Y261" i="1"/>
  <c r="Z261" i="1" a="1"/>
  <c r="Z261" i="1"/>
  <c r="AA261" i="1" a="1"/>
  <c r="AA261" i="1"/>
  <c r="AB261" i="1" a="1"/>
  <c r="AB261" i="1"/>
  <c r="AC261" i="1" a="1"/>
  <c r="AC261" i="1"/>
  <c r="AD261" i="1" a="1"/>
  <c r="AD261" i="1"/>
  <c r="AE261" i="1" a="1"/>
  <c r="AE261" i="1"/>
  <c r="AF261" i="1" a="1"/>
  <c r="AF261" i="1"/>
  <c r="AG261" i="1" a="1"/>
  <c r="AG261" i="1"/>
  <c r="C262" i="1"/>
  <c r="D262" i="1"/>
  <c r="E262" i="1"/>
  <c r="F262" i="1"/>
  <c r="G262" i="1"/>
  <c r="H262" i="1"/>
  <c r="I262" i="1"/>
  <c r="J262" i="1"/>
  <c r="K262" i="1"/>
  <c r="L262" i="1"/>
  <c r="M262" i="1"/>
  <c r="N262" i="1"/>
  <c r="O262" i="1"/>
  <c r="P262" i="1"/>
  <c r="Q262" i="1"/>
  <c r="R262" i="1"/>
  <c r="S262" i="1"/>
  <c r="T262" i="1"/>
  <c r="U262" i="1"/>
  <c r="V262" i="1"/>
  <c r="W262" i="1"/>
  <c r="X262" i="1"/>
  <c r="Y262" i="1"/>
  <c r="Z262" i="1"/>
  <c r="AA262" i="1"/>
  <c r="AB262" i="1"/>
  <c r="AC262" i="1"/>
  <c r="AD262" i="1"/>
  <c r="AE262" i="1"/>
  <c r="AF262" i="1"/>
  <c r="AG262" i="1"/>
  <c r="C263" i="1"/>
  <c r="D263" i="1"/>
  <c r="E263" i="1"/>
  <c r="F263" i="1"/>
  <c r="G263" i="1"/>
  <c r="H263" i="1"/>
  <c r="I263" i="1"/>
  <c r="J263" i="1"/>
  <c r="K263" i="1"/>
  <c r="L263" i="1"/>
  <c r="M263" i="1"/>
  <c r="N263" i="1"/>
  <c r="O263" i="1"/>
  <c r="P263" i="1"/>
  <c r="Q263" i="1"/>
  <c r="R263" i="1"/>
  <c r="S263" i="1"/>
  <c r="T263" i="1"/>
  <c r="U263" i="1"/>
  <c r="V263" i="1"/>
  <c r="W263" i="1"/>
  <c r="X263" i="1"/>
  <c r="Y263" i="1"/>
  <c r="Z263" i="1"/>
  <c r="AA263" i="1"/>
  <c r="AB263" i="1"/>
  <c r="AC263" i="1"/>
  <c r="AD263" i="1"/>
  <c r="AE263" i="1"/>
  <c r="AF263" i="1"/>
  <c r="AG263" i="1"/>
  <c r="C264" i="1"/>
  <c r="D264" i="1"/>
  <c r="E264" i="1"/>
  <c r="F264" i="1"/>
  <c r="G264" i="1"/>
  <c r="H264" i="1"/>
  <c r="I264" i="1"/>
  <c r="J264" i="1"/>
  <c r="K264" i="1"/>
  <c r="L264" i="1"/>
  <c r="M264" i="1"/>
  <c r="N264" i="1"/>
  <c r="O264" i="1"/>
  <c r="P264" i="1"/>
  <c r="Q264" i="1"/>
  <c r="R264" i="1"/>
  <c r="S264" i="1"/>
  <c r="T264" i="1"/>
  <c r="U264" i="1"/>
  <c r="V264" i="1"/>
  <c r="W264" i="1"/>
  <c r="X264" i="1"/>
  <c r="Y264" i="1"/>
  <c r="Z264" i="1"/>
  <c r="AA264" i="1"/>
  <c r="AB264" i="1"/>
  <c r="AC264" i="1"/>
  <c r="AD264" i="1"/>
  <c r="AE264" i="1"/>
  <c r="AF264" i="1"/>
  <c r="AG264" i="1"/>
  <c r="C265" i="1"/>
  <c r="D265" i="1"/>
  <c r="E265" i="1"/>
  <c r="F265" i="1"/>
  <c r="G265" i="1"/>
  <c r="H265" i="1"/>
  <c r="I265" i="1"/>
  <c r="J265" i="1"/>
  <c r="K265" i="1"/>
  <c r="L265" i="1"/>
  <c r="M265" i="1"/>
  <c r="N265" i="1"/>
  <c r="O265" i="1"/>
  <c r="P265" i="1"/>
  <c r="Q265" i="1"/>
  <c r="R265" i="1"/>
  <c r="S265" i="1"/>
  <c r="T265" i="1"/>
  <c r="U265" i="1"/>
  <c r="V265" i="1"/>
  <c r="W265" i="1"/>
  <c r="X265" i="1"/>
  <c r="Y265" i="1"/>
  <c r="Z265" i="1"/>
  <c r="AA265" i="1"/>
  <c r="AB265" i="1"/>
  <c r="AC265" i="1"/>
  <c r="AD265" i="1"/>
  <c r="AE265" i="1"/>
  <c r="AF265" i="1"/>
  <c r="AG265" i="1"/>
  <c r="C266" i="1"/>
  <c r="D266" i="1"/>
  <c r="E266" i="1"/>
  <c r="F266" i="1"/>
  <c r="G266" i="1"/>
  <c r="H266" i="1"/>
  <c r="I266" i="1"/>
  <c r="J266" i="1"/>
  <c r="K266" i="1"/>
  <c r="L266" i="1"/>
  <c r="M266" i="1"/>
  <c r="N266" i="1"/>
  <c r="O266" i="1"/>
  <c r="P266" i="1"/>
  <c r="Q266" i="1"/>
  <c r="R266" i="1"/>
  <c r="S266" i="1"/>
  <c r="T266" i="1"/>
  <c r="U266" i="1"/>
  <c r="V266" i="1"/>
  <c r="W266" i="1"/>
  <c r="X266" i="1"/>
  <c r="Y266" i="1"/>
  <c r="Z266" i="1"/>
  <c r="AA266" i="1"/>
  <c r="AB266" i="1"/>
  <c r="AC266" i="1"/>
  <c r="AD266" i="1"/>
  <c r="AE266" i="1"/>
  <c r="AF266" i="1"/>
  <c r="AG266" i="1"/>
  <c r="C267" i="1"/>
  <c r="D267" i="1"/>
  <c r="E267" i="1"/>
  <c r="F267" i="1"/>
  <c r="G267" i="1"/>
  <c r="H267" i="1"/>
  <c r="I267" i="1"/>
  <c r="J267" i="1"/>
  <c r="K267" i="1"/>
  <c r="L267" i="1"/>
  <c r="M267" i="1"/>
  <c r="N267" i="1"/>
  <c r="O267" i="1"/>
  <c r="P267" i="1"/>
  <c r="Q267" i="1"/>
  <c r="R267" i="1"/>
  <c r="S267" i="1"/>
  <c r="T267" i="1"/>
  <c r="U267" i="1"/>
  <c r="V267" i="1"/>
  <c r="W267" i="1"/>
  <c r="X267" i="1"/>
  <c r="Y267" i="1"/>
  <c r="Z267" i="1"/>
  <c r="AA267" i="1"/>
  <c r="AB267" i="1"/>
  <c r="AC267" i="1"/>
  <c r="AD267" i="1"/>
  <c r="AE267" i="1"/>
  <c r="AF267" i="1"/>
  <c r="AG267" i="1"/>
  <c r="C268" i="1"/>
  <c r="D268" i="1"/>
  <c r="E268" i="1"/>
  <c r="F268" i="1"/>
  <c r="G268" i="1"/>
  <c r="H268" i="1"/>
  <c r="I268" i="1"/>
  <c r="J268" i="1"/>
  <c r="K268" i="1"/>
  <c r="L268" i="1"/>
  <c r="M268" i="1"/>
  <c r="N268" i="1"/>
  <c r="O268" i="1"/>
  <c r="P268" i="1"/>
  <c r="Q268" i="1"/>
  <c r="R268" i="1"/>
  <c r="S268" i="1"/>
  <c r="T268" i="1"/>
  <c r="U268" i="1"/>
  <c r="V268" i="1"/>
  <c r="W268" i="1"/>
  <c r="X268" i="1"/>
  <c r="Y268" i="1"/>
  <c r="Z268" i="1"/>
  <c r="AA268" i="1"/>
  <c r="AB268" i="1"/>
  <c r="AC268" i="1"/>
  <c r="AD268" i="1"/>
  <c r="AE268" i="1"/>
  <c r="AF268" i="1"/>
  <c r="AG268" i="1"/>
  <c r="C269" i="1"/>
  <c r="D269" i="1"/>
  <c r="E269" i="1"/>
  <c r="F269" i="1"/>
  <c r="G269" i="1"/>
  <c r="H269" i="1"/>
  <c r="I269" i="1"/>
  <c r="J269" i="1"/>
  <c r="K269" i="1"/>
  <c r="L269" i="1"/>
  <c r="M269" i="1"/>
  <c r="N269" i="1"/>
  <c r="O269" i="1"/>
  <c r="P269" i="1"/>
  <c r="Q269" i="1"/>
  <c r="R269" i="1"/>
  <c r="S269" i="1"/>
  <c r="T269" i="1"/>
  <c r="U269" i="1"/>
  <c r="V269" i="1"/>
  <c r="W269" i="1"/>
  <c r="X269" i="1"/>
  <c r="Y269" i="1"/>
  <c r="Z269" i="1"/>
  <c r="AA269" i="1"/>
  <c r="AB269" i="1"/>
  <c r="AC269" i="1"/>
  <c r="AD269" i="1"/>
  <c r="AE269" i="1"/>
  <c r="AF269" i="1"/>
  <c r="AG269" i="1"/>
  <c r="C270" i="1"/>
  <c r="D270" i="1"/>
  <c r="E270" i="1"/>
  <c r="F270" i="1"/>
  <c r="G270" i="1"/>
  <c r="H270" i="1"/>
  <c r="I270" i="1"/>
  <c r="J270" i="1"/>
  <c r="K270" i="1"/>
  <c r="L270" i="1"/>
  <c r="M270" i="1"/>
  <c r="N270" i="1"/>
  <c r="O270" i="1"/>
  <c r="P270" i="1"/>
  <c r="Q270" i="1"/>
  <c r="R270" i="1"/>
  <c r="S270" i="1"/>
  <c r="T270" i="1"/>
  <c r="U270" i="1"/>
  <c r="V270" i="1"/>
  <c r="W270" i="1"/>
  <c r="X270" i="1"/>
  <c r="Y270" i="1"/>
  <c r="Z270" i="1"/>
  <c r="AA270" i="1"/>
  <c r="AB270" i="1"/>
  <c r="AC270" i="1"/>
  <c r="AD270" i="1"/>
  <c r="AE270" i="1"/>
  <c r="AF270" i="1"/>
  <c r="AG270" i="1"/>
  <c r="C271" i="1"/>
  <c r="D271" i="1"/>
  <c r="E271" i="1"/>
  <c r="F271" i="1"/>
  <c r="G271" i="1"/>
  <c r="H271" i="1"/>
  <c r="I271" i="1"/>
  <c r="J271" i="1"/>
  <c r="K271" i="1"/>
  <c r="L271" i="1"/>
  <c r="M271" i="1"/>
  <c r="N271" i="1"/>
  <c r="O271" i="1"/>
  <c r="P271" i="1"/>
  <c r="Q271" i="1"/>
  <c r="R271" i="1"/>
  <c r="S271" i="1"/>
  <c r="T271" i="1"/>
  <c r="U271" i="1"/>
  <c r="V271" i="1"/>
  <c r="W271" i="1"/>
  <c r="X271" i="1"/>
  <c r="Y271" i="1"/>
  <c r="Z271" i="1"/>
  <c r="AA271" i="1"/>
  <c r="AB271" i="1"/>
  <c r="AC271" i="1"/>
  <c r="AD271" i="1"/>
  <c r="AE271" i="1"/>
  <c r="AF271" i="1"/>
  <c r="AG271" i="1"/>
  <c r="C272" i="1"/>
  <c r="D272" i="1"/>
  <c r="E272" i="1"/>
  <c r="F272" i="1"/>
  <c r="G272" i="1"/>
  <c r="H272" i="1"/>
  <c r="I272" i="1"/>
  <c r="J272" i="1"/>
  <c r="K272" i="1"/>
  <c r="L272" i="1"/>
  <c r="M272" i="1"/>
  <c r="N272" i="1"/>
  <c r="O272" i="1"/>
  <c r="P272" i="1"/>
  <c r="Q272" i="1"/>
  <c r="R272" i="1"/>
  <c r="S272" i="1"/>
  <c r="T272" i="1"/>
  <c r="U272" i="1"/>
  <c r="V272" i="1"/>
  <c r="W272" i="1"/>
  <c r="X272" i="1"/>
  <c r="Y272" i="1"/>
  <c r="Z272" i="1"/>
  <c r="AA272" i="1"/>
  <c r="AB272" i="1"/>
  <c r="AC272" i="1"/>
  <c r="AD272" i="1"/>
  <c r="AE272" i="1"/>
  <c r="AF272" i="1"/>
  <c r="AG272" i="1"/>
  <c r="D277" i="1" a="1"/>
  <c r="D277" i="1"/>
  <c r="E277" i="1" a="1"/>
  <c r="E277" i="1"/>
  <c r="F277" i="1" a="1"/>
  <c r="F277" i="1"/>
  <c r="G277" i="1" a="1"/>
  <c r="G277" i="1"/>
  <c r="H277" i="1" a="1"/>
  <c r="H277" i="1"/>
  <c r="I277" i="1" a="1"/>
  <c r="I277" i="1"/>
  <c r="J277" i="1" a="1"/>
  <c r="J277" i="1"/>
  <c r="K277" i="1" a="1"/>
  <c r="K277" i="1"/>
  <c r="L277" i="1" a="1"/>
  <c r="L277" i="1"/>
  <c r="M277" i="1" a="1"/>
  <c r="M277" i="1"/>
  <c r="C278" i="1" a="1"/>
  <c r="C278" i="1"/>
  <c r="D278" i="1"/>
  <c r="E278" i="1"/>
  <c r="F278" i="1"/>
  <c r="G278" i="1"/>
  <c r="H278" i="1"/>
  <c r="I278" i="1" a="1"/>
  <c r="I278" i="1"/>
  <c r="J278" i="1"/>
  <c r="K278" i="1"/>
  <c r="L278" i="1"/>
  <c r="M278" i="1"/>
  <c r="C279" i="1" a="1"/>
  <c r="C279" i="1"/>
  <c r="D279" i="1"/>
  <c r="E279" i="1"/>
  <c r="F279" i="1"/>
  <c r="G279" i="1"/>
  <c r="H279" i="1"/>
  <c r="I279" i="1"/>
  <c r="J279" i="1"/>
  <c r="K279" i="1"/>
  <c r="L279" i="1"/>
  <c r="M279" i="1"/>
  <c r="C280" i="1" a="1"/>
  <c r="C280" i="1"/>
  <c r="D280" i="1" a="1"/>
  <c r="D280" i="1"/>
  <c r="E280" i="1"/>
  <c r="F280" i="1"/>
  <c r="G280" i="1"/>
  <c r="H280" i="1"/>
  <c r="I280" i="1"/>
  <c r="J280" i="1"/>
  <c r="K280" i="1"/>
  <c r="L280" i="1"/>
  <c r="M280" i="1"/>
  <c r="C281" i="1" a="1"/>
  <c r="C281" i="1"/>
  <c r="D281" i="1" a="1"/>
  <c r="D281" i="1"/>
  <c r="E281" i="1" a="1"/>
  <c r="E281" i="1"/>
  <c r="F281" i="1" a="1"/>
  <c r="F281" i="1"/>
  <c r="G281" i="1" a="1"/>
  <c r="G281" i="1"/>
  <c r="H281" i="1" a="1"/>
  <c r="H281" i="1"/>
  <c r="I281" i="1" a="1"/>
  <c r="I281" i="1"/>
  <c r="J281" i="1" a="1"/>
  <c r="J281" i="1"/>
  <c r="K281" i="1" a="1"/>
  <c r="K281" i="1"/>
  <c r="L281" i="1" a="1"/>
  <c r="L281" i="1"/>
  <c r="M281" i="1" a="1"/>
  <c r="M281" i="1"/>
  <c r="C282" i="1" a="1"/>
  <c r="C282" i="1"/>
  <c r="D282" i="1" a="1"/>
  <c r="D282" i="1"/>
  <c r="E282" i="1" a="1"/>
  <c r="E282" i="1"/>
  <c r="F282" i="1" a="1"/>
  <c r="F282" i="1"/>
  <c r="G282" i="1" a="1"/>
  <c r="G282" i="1"/>
  <c r="H282" i="1" a="1"/>
  <c r="H282" i="1"/>
  <c r="I282" i="1" a="1"/>
  <c r="I282" i="1"/>
  <c r="J282" i="1" a="1"/>
  <c r="J282" i="1"/>
  <c r="K282" i="1" a="1"/>
  <c r="K282" i="1"/>
  <c r="L282" i="1" a="1"/>
  <c r="L282" i="1"/>
  <c r="M282" i="1" a="1"/>
  <c r="M282" i="1"/>
  <c r="A287" i="1"/>
  <c r="C287" i="1" a="1"/>
  <c r="C287" i="1"/>
  <c r="D287" i="1"/>
  <c r="E287" i="1"/>
  <c r="F287" i="1"/>
  <c r="G287" i="1"/>
  <c r="H287" i="1"/>
  <c r="I287" i="1"/>
  <c r="J287" i="1"/>
  <c r="K287" i="1"/>
  <c r="L287" i="1"/>
  <c r="M287" i="1"/>
  <c r="N287" i="1"/>
  <c r="O287" i="1"/>
  <c r="P287" i="1"/>
  <c r="Q287" i="1"/>
  <c r="R287" i="1"/>
  <c r="S287" i="1"/>
  <c r="T287" i="1"/>
  <c r="U287" i="1"/>
  <c r="V287" i="1"/>
  <c r="W287" i="1"/>
  <c r="X287" i="1"/>
  <c r="Y287" i="1"/>
  <c r="Z287" i="1"/>
  <c r="AA287" i="1"/>
  <c r="AB287" i="1"/>
  <c r="AC287" i="1"/>
  <c r="AD287" i="1"/>
  <c r="AE287" i="1"/>
  <c r="AF287" i="1"/>
  <c r="AG287" i="1"/>
  <c r="A288" i="1"/>
  <c r="C288" i="1" a="1"/>
  <c r="Y288" i="1"/>
  <c r="Z288" i="1"/>
  <c r="AA288" i="1"/>
  <c r="AB288" i="1"/>
  <c r="AC288" i="1"/>
  <c r="AD288" i="1"/>
  <c r="AE288" i="1"/>
  <c r="AF288" i="1"/>
  <c r="AG288" i="1"/>
  <c r="A289" i="1"/>
  <c r="C289" i="1" a="1"/>
  <c r="X289" i="1"/>
  <c r="Y289" i="1"/>
  <c r="Z289" i="1"/>
  <c r="AA289" i="1"/>
  <c r="AB289" i="1"/>
  <c r="AC289" i="1"/>
  <c r="AD289" i="1"/>
  <c r="AE289" i="1"/>
  <c r="AF289" i="1"/>
  <c r="AG289" i="1"/>
  <c r="A290" i="1"/>
  <c r="C290" i="1" a="1"/>
  <c r="X290" i="1"/>
  <c r="Y290" i="1"/>
  <c r="Z290" i="1"/>
  <c r="AA290" i="1"/>
  <c r="AB290" i="1"/>
  <c r="AC290" i="1"/>
  <c r="AD290" i="1"/>
  <c r="AE290" i="1"/>
  <c r="AF290" i="1"/>
  <c r="AG290" i="1"/>
  <c r="A291" i="1"/>
  <c r="C291" i="1" a="1"/>
  <c r="X291" i="1"/>
  <c r="Y291" i="1"/>
  <c r="Z291" i="1"/>
  <c r="AA291" i="1"/>
  <c r="AB291" i="1"/>
  <c r="AC291" i="1"/>
  <c r="AD291" i="1"/>
  <c r="AE291" i="1"/>
  <c r="AF291" i="1"/>
  <c r="AG291" i="1"/>
  <c r="A292" i="1"/>
  <c r="C292" i="1" a="1"/>
  <c r="X292" i="1"/>
  <c r="Y292" i="1"/>
  <c r="Z292" i="1"/>
  <c r="AA292" i="1"/>
  <c r="AB292" i="1"/>
  <c r="AC292" i="1"/>
  <c r="AD292" i="1"/>
  <c r="AE292" i="1"/>
  <c r="AF292" i="1"/>
  <c r="AG292" i="1"/>
  <c r="A293" i="1"/>
  <c r="C293" i="1" a="1"/>
  <c r="X293" i="1"/>
  <c r="Y293" i="1"/>
  <c r="Z293" i="1"/>
  <c r="AA293" i="1"/>
  <c r="AB293" i="1"/>
  <c r="AC293" i="1"/>
  <c r="AD293" i="1"/>
  <c r="AE293" i="1"/>
  <c r="AF293" i="1"/>
  <c r="AG293" i="1"/>
  <c r="A294" i="1"/>
  <c r="C294" i="1" a="1"/>
  <c r="X294" i="1"/>
  <c r="Y294" i="1"/>
  <c r="Z294" i="1"/>
  <c r="AA294" i="1"/>
  <c r="AB294" i="1"/>
  <c r="AC294" i="1"/>
  <c r="AD294" i="1"/>
  <c r="AE294" i="1"/>
  <c r="AF294" i="1"/>
  <c r="AG294" i="1"/>
  <c r="A295" i="1"/>
  <c r="C295" i="1" a="1"/>
  <c r="X295" i="1"/>
  <c r="Y295" i="1"/>
  <c r="Z295" i="1"/>
  <c r="AA295" i="1"/>
  <c r="AB295" i="1"/>
  <c r="AC295" i="1"/>
  <c r="AD295" i="1"/>
  <c r="AE295" i="1"/>
  <c r="AF295" i="1"/>
  <c r="AG295" i="1"/>
  <c r="A296" i="1"/>
  <c r="C296" i="1" a="1"/>
  <c r="X296" i="1"/>
  <c r="Y296" i="1"/>
  <c r="Z296" i="1"/>
  <c r="AA296" i="1"/>
  <c r="AB296" i="1"/>
  <c r="AC296" i="1"/>
  <c r="AD296" i="1"/>
  <c r="AE296" i="1"/>
  <c r="AF296" i="1"/>
  <c r="AG296" i="1"/>
  <c r="A297" i="1"/>
  <c r="C297" i="1" a="1"/>
  <c r="X297" i="1"/>
  <c r="Y297" i="1"/>
  <c r="Z297" i="1"/>
  <c r="AA297" i="1"/>
  <c r="AB297" i="1"/>
  <c r="AC297" i="1"/>
  <c r="AD297" i="1"/>
  <c r="AE297" i="1"/>
  <c r="AF297" i="1"/>
  <c r="AG297" i="1"/>
  <c r="C298" i="1"/>
  <c r="D298" i="1"/>
  <c r="E298" i="1"/>
  <c r="F298" i="1"/>
  <c r="G298" i="1"/>
  <c r="H298" i="1"/>
  <c r="I298" i="1"/>
  <c r="J298" i="1"/>
  <c r="K298" i="1"/>
  <c r="L298" i="1"/>
  <c r="M298" i="1"/>
  <c r="N298" i="1"/>
  <c r="O298" i="1"/>
  <c r="P298" i="1"/>
  <c r="Q298" i="1"/>
  <c r="R298" i="1"/>
  <c r="S298" i="1"/>
  <c r="T298" i="1"/>
  <c r="U298" i="1"/>
  <c r="V298" i="1"/>
  <c r="W298" i="1"/>
  <c r="X298" i="1"/>
  <c r="Y298" i="1"/>
  <c r="Z298" i="1"/>
  <c r="AA298" i="1"/>
  <c r="AB298" i="1"/>
  <c r="AC298" i="1"/>
  <c r="AD298" i="1"/>
  <c r="AE298" i="1"/>
  <c r="AF298" i="1"/>
  <c r="AG298" i="1"/>
  <c r="C301" i="1" a="1"/>
  <c r="C301" i="1"/>
  <c r="D301" i="1" a="1"/>
  <c r="D301" i="1"/>
  <c r="E301" i="1" a="1"/>
  <c r="E301" i="1"/>
  <c r="F301" i="1" a="1"/>
  <c r="F301" i="1"/>
  <c r="G301" i="1" a="1"/>
  <c r="G301" i="1"/>
  <c r="H301" i="1" a="1"/>
  <c r="H301" i="1"/>
  <c r="I301" i="1" a="1"/>
  <c r="I301" i="1"/>
  <c r="J301" i="1" a="1"/>
  <c r="J301" i="1"/>
  <c r="K301" i="1" a="1"/>
  <c r="K301" i="1"/>
  <c r="L301" i="1" a="1"/>
  <c r="L301" i="1"/>
  <c r="M301" i="1" a="1"/>
  <c r="M301" i="1"/>
  <c r="N301" i="1" a="1"/>
  <c r="N301" i="1"/>
  <c r="O301" i="1" a="1"/>
  <c r="O301" i="1"/>
  <c r="P301" i="1" a="1"/>
  <c r="P301" i="1"/>
  <c r="Q301" i="1" a="1"/>
  <c r="Q301" i="1"/>
  <c r="R301" i="1" a="1"/>
  <c r="R301" i="1"/>
  <c r="S301" i="1" a="1"/>
  <c r="S301" i="1"/>
  <c r="T301" i="1" a="1"/>
  <c r="T301" i="1"/>
  <c r="U301" i="1" a="1"/>
  <c r="U301" i="1"/>
  <c r="V301" i="1" a="1"/>
  <c r="V301" i="1"/>
  <c r="W301" i="1" a="1"/>
  <c r="W301" i="1"/>
  <c r="X301" i="1" a="1"/>
  <c r="X301" i="1"/>
  <c r="Y301" i="1" a="1"/>
  <c r="Y301" i="1"/>
  <c r="Z301" i="1" a="1"/>
  <c r="Z301" i="1"/>
  <c r="AA301" i="1" a="1"/>
  <c r="AA301" i="1"/>
  <c r="AB301" i="1" a="1"/>
  <c r="AB301" i="1"/>
  <c r="AC301" i="1" a="1"/>
  <c r="AC301" i="1"/>
  <c r="AD301" i="1" a="1"/>
  <c r="AD301" i="1"/>
  <c r="AE301" i="1" a="1"/>
  <c r="AE301" i="1"/>
  <c r="AF301" i="1" a="1"/>
  <c r="AF301" i="1"/>
  <c r="AG301" i="1" a="1"/>
  <c r="AG301" i="1"/>
  <c r="C302" i="1"/>
  <c r="D302" i="1"/>
  <c r="E302" i="1"/>
  <c r="F302" i="1"/>
  <c r="G302" i="1"/>
  <c r="H302" i="1"/>
  <c r="I302" i="1"/>
  <c r="J302" i="1"/>
  <c r="K302" i="1"/>
  <c r="L302" i="1"/>
  <c r="M302" i="1"/>
  <c r="N302" i="1"/>
  <c r="O302" i="1"/>
  <c r="P302" i="1"/>
  <c r="Q302" i="1"/>
  <c r="R302" i="1"/>
  <c r="S302" i="1"/>
  <c r="T302" i="1"/>
  <c r="U302" i="1"/>
  <c r="V302" i="1"/>
  <c r="W302" i="1"/>
  <c r="X302" i="1"/>
  <c r="Y302" i="1"/>
  <c r="Z302" i="1"/>
  <c r="AA302" i="1"/>
  <c r="AB302" i="1"/>
  <c r="AC302" i="1"/>
  <c r="AD302" i="1"/>
  <c r="AE302" i="1"/>
  <c r="AF302" i="1"/>
  <c r="AG302" i="1"/>
  <c r="C303" i="1"/>
  <c r="D303" i="1"/>
  <c r="E303" i="1"/>
  <c r="F303" i="1"/>
  <c r="G303" i="1"/>
  <c r="H303" i="1"/>
  <c r="I303" i="1"/>
  <c r="J303" i="1"/>
  <c r="K303" i="1"/>
  <c r="L303" i="1"/>
  <c r="M303" i="1"/>
  <c r="N303" i="1"/>
  <c r="O303" i="1"/>
  <c r="P303" i="1"/>
  <c r="Q303" i="1"/>
  <c r="R303" i="1"/>
  <c r="S303" i="1"/>
  <c r="T303" i="1"/>
  <c r="U303" i="1"/>
  <c r="V303" i="1"/>
  <c r="W303" i="1"/>
  <c r="X303" i="1"/>
  <c r="Y303" i="1"/>
  <c r="Z303" i="1"/>
  <c r="AA303" i="1"/>
  <c r="AB303" i="1"/>
  <c r="AC303" i="1"/>
  <c r="AD303" i="1"/>
  <c r="AE303" i="1"/>
  <c r="AF303" i="1"/>
  <c r="AG303" i="1"/>
  <c r="C304" i="1"/>
  <c r="D304" i="1"/>
  <c r="E304" i="1"/>
  <c r="F304" i="1"/>
  <c r="G304" i="1"/>
  <c r="H304" i="1"/>
  <c r="I304" i="1"/>
  <c r="J304" i="1"/>
  <c r="K304" i="1"/>
  <c r="L304" i="1"/>
  <c r="M304" i="1"/>
  <c r="N304" i="1"/>
  <c r="O304" i="1"/>
  <c r="P304" i="1"/>
  <c r="Q304" i="1"/>
  <c r="R304" i="1"/>
  <c r="S304" i="1"/>
  <c r="T304" i="1"/>
  <c r="U304" i="1"/>
  <c r="V304" i="1"/>
  <c r="W304" i="1"/>
  <c r="X304" i="1"/>
  <c r="Y304" i="1"/>
  <c r="Z304" i="1"/>
  <c r="AA304" i="1"/>
  <c r="AB304" i="1"/>
  <c r="AC304" i="1"/>
  <c r="AD304" i="1"/>
  <c r="AE304" i="1"/>
  <c r="AF304" i="1"/>
  <c r="AG304" i="1"/>
  <c r="C305" i="1"/>
  <c r="D305" i="1"/>
  <c r="E305" i="1"/>
  <c r="F305" i="1"/>
  <c r="G305" i="1"/>
  <c r="H305" i="1"/>
  <c r="I305" i="1"/>
  <c r="J305" i="1"/>
  <c r="K305" i="1"/>
  <c r="L305" i="1"/>
  <c r="M305" i="1"/>
  <c r="N305" i="1"/>
  <c r="O305" i="1"/>
  <c r="P305" i="1"/>
  <c r="Q305" i="1"/>
  <c r="R305" i="1"/>
  <c r="S305" i="1"/>
  <c r="T305" i="1"/>
  <c r="U305" i="1"/>
  <c r="V305" i="1"/>
  <c r="W305" i="1"/>
  <c r="X305" i="1"/>
  <c r="Y305" i="1"/>
  <c r="Z305" i="1"/>
  <c r="AA305" i="1"/>
  <c r="AB305" i="1"/>
  <c r="AC305" i="1"/>
  <c r="AD305" i="1"/>
  <c r="AE305" i="1"/>
  <c r="AF305" i="1"/>
  <c r="AG305" i="1"/>
  <c r="C306" i="1"/>
  <c r="D306" i="1"/>
  <c r="E306" i="1"/>
  <c r="F306" i="1"/>
  <c r="G306" i="1"/>
  <c r="H306" i="1"/>
  <c r="I306" i="1"/>
  <c r="J306" i="1"/>
  <c r="K306" i="1"/>
  <c r="L306" i="1"/>
  <c r="M306" i="1"/>
  <c r="N306" i="1"/>
  <c r="O306" i="1"/>
  <c r="P306" i="1"/>
  <c r="Q306" i="1"/>
  <c r="R306" i="1"/>
  <c r="S306" i="1"/>
  <c r="T306" i="1"/>
  <c r="U306" i="1"/>
  <c r="V306" i="1"/>
  <c r="W306" i="1"/>
  <c r="X306" i="1"/>
  <c r="Y306" i="1"/>
  <c r="Z306" i="1"/>
  <c r="AA306" i="1"/>
  <c r="AB306" i="1"/>
  <c r="AC306" i="1"/>
  <c r="AD306" i="1"/>
  <c r="AE306" i="1"/>
  <c r="AF306" i="1"/>
  <c r="AG306" i="1"/>
  <c r="C307" i="1"/>
  <c r="D307" i="1"/>
  <c r="E307" i="1"/>
  <c r="F307" i="1"/>
  <c r="G307" i="1"/>
  <c r="H307" i="1"/>
  <c r="I307" i="1"/>
  <c r="J307" i="1"/>
  <c r="K307" i="1"/>
  <c r="L307" i="1"/>
  <c r="M307" i="1"/>
  <c r="N307" i="1"/>
  <c r="O307" i="1"/>
  <c r="P307" i="1"/>
  <c r="Q307" i="1"/>
  <c r="R307" i="1"/>
  <c r="S307" i="1"/>
  <c r="T307" i="1"/>
  <c r="U307" i="1"/>
  <c r="V307" i="1"/>
  <c r="W307" i="1"/>
  <c r="X307" i="1"/>
  <c r="Y307" i="1"/>
  <c r="Z307" i="1"/>
  <c r="AA307" i="1"/>
  <c r="AB307" i="1"/>
  <c r="AC307" i="1"/>
  <c r="AD307" i="1"/>
  <c r="AE307" i="1"/>
  <c r="AF307" i="1"/>
  <c r="AG307" i="1"/>
  <c r="C308" i="1"/>
  <c r="D308" i="1"/>
  <c r="E308" i="1"/>
  <c r="F308" i="1"/>
  <c r="G308" i="1"/>
  <c r="H308" i="1"/>
  <c r="I308" i="1"/>
  <c r="J308" i="1"/>
  <c r="K308" i="1"/>
  <c r="L308" i="1"/>
  <c r="M308" i="1"/>
  <c r="N308" i="1"/>
  <c r="O308" i="1"/>
  <c r="P308" i="1"/>
  <c r="Q308" i="1"/>
  <c r="R308" i="1"/>
  <c r="S308" i="1"/>
  <c r="T308" i="1"/>
  <c r="U308" i="1"/>
  <c r="V308" i="1"/>
  <c r="W308" i="1"/>
  <c r="X308" i="1"/>
  <c r="Y308" i="1"/>
  <c r="Z308" i="1"/>
  <c r="AA308" i="1"/>
  <c r="AB308" i="1"/>
  <c r="AC308" i="1"/>
  <c r="AD308" i="1"/>
  <c r="AE308" i="1"/>
  <c r="AF308" i="1"/>
  <c r="AG308" i="1"/>
  <c r="C309" i="1"/>
  <c r="D309" i="1"/>
  <c r="E309" i="1"/>
  <c r="F309" i="1"/>
  <c r="G309" i="1"/>
  <c r="H309" i="1"/>
  <c r="I309" i="1"/>
  <c r="J309" i="1"/>
  <c r="K309" i="1"/>
  <c r="L309" i="1"/>
  <c r="M309" i="1"/>
  <c r="N309" i="1"/>
  <c r="O309" i="1"/>
  <c r="P309" i="1"/>
  <c r="Q309" i="1"/>
  <c r="R309" i="1"/>
  <c r="S309" i="1"/>
  <c r="T309" i="1"/>
  <c r="U309" i="1"/>
  <c r="V309" i="1"/>
  <c r="W309" i="1"/>
  <c r="X309" i="1"/>
  <c r="Y309" i="1"/>
  <c r="Z309" i="1"/>
  <c r="AA309" i="1"/>
  <c r="AB309" i="1"/>
  <c r="AC309" i="1"/>
  <c r="AD309" i="1"/>
  <c r="AE309" i="1"/>
  <c r="AF309" i="1"/>
  <c r="AG309" i="1"/>
  <c r="C310" i="1"/>
  <c r="D310" i="1"/>
  <c r="E310" i="1"/>
  <c r="F310" i="1"/>
  <c r="G310" i="1"/>
  <c r="H310" i="1"/>
  <c r="I310" i="1"/>
  <c r="J310" i="1"/>
  <c r="K310" i="1"/>
  <c r="L310" i="1"/>
  <c r="M310" i="1"/>
  <c r="N310" i="1"/>
  <c r="O310" i="1"/>
  <c r="P310" i="1"/>
  <c r="Q310" i="1"/>
  <c r="R310" i="1"/>
  <c r="S310" i="1"/>
  <c r="T310" i="1"/>
  <c r="U310" i="1"/>
  <c r="V310" i="1"/>
  <c r="W310" i="1"/>
  <c r="X310" i="1"/>
  <c r="Y310" i="1"/>
  <c r="Z310" i="1"/>
  <c r="AA310" i="1"/>
  <c r="AB310" i="1"/>
  <c r="AC310" i="1"/>
  <c r="AD310" i="1"/>
  <c r="AE310" i="1"/>
  <c r="AF310" i="1"/>
  <c r="AG310" i="1"/>
  <c r="C311" i="1"/>
  <c r="D311" i="1"/>
  <c r="E311" i="1"/>
  <c r="F311" i="1"/>
  <c r="G311" i="1"/>
  <c r="H311" i="1"/>
  <c r="I311" i="1"/>
  <c r="J311" i="1"/>
  <c r="K311" i="1"/>
  <c r="L311" i="1"/>
  <c r="M311" i="1"/>
  <c r="N311" i="1"/>
  <c r="O311" i="1"/>
  <c r="P311" i="1"/>
  <c r="Q311" i="1"/>
  <c r="R311" i="1"/>
  <c r="S311" i="1"/>
  <c r="T311" i="1"/>
  <c r="U311" i="1"/>
  <c r="V311" i="1"/>
  <c r="W311" i="1"/>
  <c r="X311" i="1"/>
  <c r="Y311" i="1"/>
  <c r="Z311" i="1"/>
  <c r="AA311" i="1"/>
  <c r="AB311" i="1"/>
  <c r="AC311" i="1"/>
  <c r="AD311" i="1"/>
  <c r="AE311" i="1"/>
  <c r="AF311" i="1"/>
  <c r="AG311" i="1"/>
  <c r="C312" i="1"/>
  <c r="D312" i="1"/>
  <c r="E312" i="1"/>
  <c r="F312" i="1"/>
  <c r="G312" i="1"/>
  <c r="H312" i="1"/>
  <c r="I312" i="1"/>
  <c r="J312" i="1"/>
  <c r="K312" i="1"/>
  <c r="L312" i="1"/>
  <c r="M312" i="1"/>
  <c r="N312" i="1"/>
  <c r="O312" i="1"/>
  <c r="P312" i="1"/>
  <c r="Q312" i="1"/>
  <c r="R312" i="1"/>
  <c r="S312" i="1"/>
  <c r="T312" i="1"/>
  <c r="U312" i="1"/>
  <c r="V312" i="1"/>
  <c r="W312" i="1"/>
  <c r="X312" i="1"/>
  <c r="Y312" i="1"/>
  <c r="Z312" i="1"/>
  <c r="AA312" i="1"/>
  <c r="AB312" i="1"/>
  <c r="AC312" i="1"/>
  <c r="AD312" i="1"/>
  <c r="AE312" i="1"/>
  <c r="AF312" i="1"/>
  <c r="AG312" i="1"/>
  <c r="A319" i="1"/>
  <c r="C319" i="1" a="1"/>
  <c r="C319" i="1"/>
  <c r="D319" i="1"/>
  <c r="E319" i="1"/>
  <c r="F319" i="1"/>
  <c r="G319" i="1"/>
  <c r="H319" i="1"/>
  <c r="I319" i="1"/>
  <c r="J319" i="1"/>
  <c r="K319" i="1"/>
  <c r="L319" i="1"/>
  <c r="M319" i="1"/>
  <c r="N319" i="1"/>
  <c r="O319" i="1"/>
  <c r="P319" i="1"/>
  <c r="Q319" i="1"/>
  <c r="R319" i="1"/>
  <c r="S319" i="1"/>
  <c r="T319" i="1"/>
  <c r="U319" i="1"/>
  <c r="V319" i="1"/>
  <c r="W319" i="1"/>
  <c r="X319" i="1"/>
  <c r="Y319" i="1"/>
  <c r="Z319" i="1"/>
  <c r="AA319" i="1"/>
  <c r="AB319" i="1"/>
  <c r="AC319" i="1"/>
  <c r="AD319" i="1"/>
  <c r="AE319" i="1"/>
  <c r="AF319" i="1"/>
  <c r="AG319" i="1"/>
  <c r="A320" i="1"/>
  <c r="C320" i="1" a="1"/>
  <c r="C320" i="1"/>
  <c r="D320" i="1"/>
  <c r="E320" i="1"/>
  <c r="F320" i="1"/>
  <c r="G320" i="1"/>
  <c r="H320" i="1"/>
  <c r="I320" i="1"/>
  <c r="J320" i="1"/>
  <c r="K320" i="1"/>
  <c r="L320" i="1"/>
  <c r="M320" i="1"/>
  <c r="N320" i="1"/>
  <c r="O320" i="1"/>
  <c r="P320" i="1"/>
  <c r="Q320" i="1"/>
  <c r="R320" i="1"/>
  <c r="S320" i="1"/>
  <c r="T320" i="1"/>
  <c r="U320" i="1"/>
  <c r="V320" i="1"/>
  <c r="W320" i="1"/>
  <c r="X320" i="1"/>
  <c r="Y320" i="1"/>
  <c r="Z320" i="1"/>
  <c r="AA320" i="1"/>
  <c r="AB320" i="1"/>
  <c r="AC320" i="1"/>
  <c r="AD320" i="1"/>
  <c r="AE320" i="1"/>
  <c r="AF320" i="1"/>
  <c r="AG320" i="1"/>
  <c r="A321" i="1"/>
  <c r="C321" i="1" a="1"/>
  <c r="C321" i="1"/>
  <c r="D321" i="1"/>
  <c r="E321" i="1"/>
  <c r="F321" i="1"/>
  <c r="G321" i="1"/>
  <c r="H321" i="1"/>
  <c r="I321" i="1"/>
  <c r="J321" i="1"/>
  <c r="K321" i="1"/>
  <c r="L321" i="1"/>
  <c r="M321" i="1"/>
  <c r="N321" i="1"/>
  <c r="O321" i="1"/>
  <c r="P321" i="1"/>
  <c r="Q321" i="1"/>
  <c r="R321" i="1"/>
  <c r="S321" i="1"/>
  <c r="T321" i="1"/>
  <c r="U321" i="1"/>
  <c r="V321" i="1"/>
  <c r="W321" i="1"/>
  <c r="X321" i="1"/>
  <c r="Y321" i="1"/>
  <c r="Z321" i="1"/>
  <c r="AA321" i="1"/>
  <c r="AB321" i="1"/>
  <c r="AC321" i="1"/>
  <c r="AD321" i="1"/>
  <c r="AE321" i="1"/>
  <c r="AF321" i="1"/>
  <c r="AG321" i="1"/>
  <c r="A322" i="1"/>
  <c r="C322" i="1" a="1"/>
  <c r="C322" i="1"/>
  <c r="D322" i="1"/>
  <c r="E322" i="1"/>
  <c r="F322" i="1"/>
  <c r="G322" i="1"/>
  <c r="H322" i="1"/>
  <c r="I322" i="1"/>
  <c r="J322" i="1"/>
  <c r="K322" i="1"/>
  <c r="L322" i="1"/>
  <c r="M322" i="1"/>
  <c r="N322" i="1"/>
  <c r="O322" i="1"/>
  <c r="P322" i="1"/>
  <c r="Q322" i="1"/>
  <c r="R322" i="1"/>
  <c r="S322" i="1"/>
  <c r="T322" i="1"/>
  <c r="U322" i="1"/>
  <c r="V322" i="1"/>
  <c r="W322" i="1"/>
  <c r="X322" i="1"/>
  <c r="Y322" i="1"/>
  <c r="Z322" i="1"/>
  <c r="AA322" i="1"/>
  <c r="AB322" i="1"/>
  <c r="AC322" i="1"/>
  <c r="AD322" i="1"/>
  <c r="AE322" i="1"/>
  <c r="AF322" i="1"/>
  <c r="AG322" i="1"/>
  <c r="A323" i="1"/>
  <c r="C323" i="1" a="1"/>
  <c r="C323" i="1"/>
  <c r="D323" i="1"/>
  <c r="E323" i="1"/>
  <c r="F323" i="1"/>
  <c r="G323" i="1"/>
  <c r="H323" i="1"/>
  <c r="I323" i="1"/>
  <c r="J323" i="1"/>
  <c r="K323" i="1"/>
  <c r="L323" i="1"/>
  <c r="M323" i="1"/>
  <c r="N323" i="1"/>
  <c r="O323" i="1"/>
  <c r="P323" i="1"/>
  <c r="Q323" i="1"/>
  <c r="R323" i="1"/>
  <c r="S323" i="1"/>
  <c r="T323" i="1"/>
  <c r="U323" i="1"/>
  <c r="V323" i="1"/>
  <c r="W323" i="1"/>
  <c r="X323" i="1"/>
  <c r="Y323" i="1"/>
  <c r="Z323" i="1"/>
  <c r="AA323" i="1"/>
  <c r="AB323" i="1"/>
  <c r="AC323" i="1"/>
  <c r="AD323" i="1"/>
  <c r="AE323" i="1"/>
  <c r="AF323" i="1"/>
  <c r="AG323" i="1"/>
  <c r="A324" i="1"/>
  <c r="C324" i="1" a="1"/>
  <c r="C324" i="1"/>
  <c r="D324" i="1"/>
  <c r="E324" i="1"/>
  <c r="F324" i="1"/>
  <c r="G324" i="1"/>
  <c r="H324" i="1"/>
  <c r="I324" i="1"/>
  <c r="J324" i="1"/>
  <c r="K324" i="1"/>
  <c r="L324" i="1"/>
  <c r="M324" i="1"/>
  <c r="N324" i="1"/>
  <c r="O324" i="1"/>
  <c r="P324" i="1"/>
  <c r="Q324" i="1"/>
  <c r="R324" i="1"/>
  <c r="S324" i="1"/>
  <c r="T324" i="1"/>
  <c r="U324" i="1"/>
  <c r="V324" i="1"/>
  <c r="W324" i="1"/>
  <c r="X324" i="1"/>
  <c r="Y324" i="1"/>
  <c r="Z324" i="1"/>
  <c r="AA324" i="1"/>
  <c r="AB324" i="1"/>
  <c r="AC324" i="1"/>
  <c r="AD324" i="1"/>
  <c r="AE324" i="1"/>
  <c r="AF324" i="1"/>
  <c r="AG324" i="1"/>
  <c r="A325" i="1"/>
  <c r="C325" i="1" a="1"/>
  <c r="C325" i="1"/>
  <c r="D325" i="1"/>
  <c r="E325" i="1"/>
  <c r="F325" i="1"/>
  <c r="G325" i="1"/>
  <c r="H325" i="1"/>
  <c r="I325" i="1"/>
  <c r="J325" i="1"/>
  <c r="K325" i="1"/>
  <c r="L325" i="1"/>
  <c r="M325" i="1"/>
  <c r="N325" i="1"/>
  <c r="O325" i="1"/>
  <c r="P325" i="1"/>
  <c r="Q325" i="1"/>
  <c r="R325" i="1"/>
  <c r="S325" i="1"/>
  <c r="T325" i="1"/>
  <c r="U325" i="1"/>
  <c r="V325" i="1"/>
  <c r="W325" i="1"/>
  <c r="X325" i="1"/>
  <c r="Y325" i="1"/>
  <c r="Z325" i="1"/>
  <c r="AA325" i="1"/>
  <c r="AB325" i="1"/>
  <c r="AC325" i="1"/>
  <c r="AD325" i="1"/>
  <c r="AE325" i="1"/>
  <c r="AF325" i="1"/>
  <c r="AG325" i="1"/>
  <c r="A326" i="1"/>
  <c r="C326" i="1" a="1"/>
  <c r="C326" i="1"/>
  <c r="D326" i="1"/>
  <c r="E326" i="1"/>
  <c r="F326" i="1"/>
  <c r="G326" i="1"/>
  <c r="H326" i="1"/>
  <c r="I326" i="1"/>
  <c r="J326" i="1"/>
  <c r="K326" i="1"/>
  <c r="L326" i="1"/>
  <c r="M326" i="1"/>
  <c r="N326" i="1"/>
  <c r="O326" i="1"/>
  <c r="P326" i="1"/>
  <c r="Q326" i="1"/>
  <c r="R326" i="1"/>
  <c r="S326" i="1"/>
  <c r="T326" i="1"/>
  <c r="U326" i="1"/>
  <c r="V326" i="1"/>
  <c r="W326" i="1"/>
  <c r="X326" i="1"/>
  <c r="Y326" i="1"/>
  <c r="Z326" i="1"/>
  <c r="AA326" i="1"/>
  <c r="AB326" i="1"/>
  <c r="AC326" i="1"/>
  <c r="AD326" i="1"/>
  <c r="AE326" i="1"/>
  <c r="AF326" i="1"/>
  <c r="AG326" i="1"/>
  <c r="A327" i="1"/>
  <c r="C327" i="1" a="1"/>
  <c r="C327" i="1"/>
  <c r="D327" i="1"/>
  <c r="E327" i="1"/>
  <c r="F327" i="1"/>
  <c r="G327" i="1"/>
  <c r="H327" i="1"/>
  <c r="I327" i="1"/>
  <c r="J327" i="1"/>
  <c r="K327" i="1"/>
  <c r="L327" i="1"/>
  <c r="M327" i="1"/>
  <c r="N327" i="1"/>
  <c r="O327" i="1"/>
  <c r="P327" i="1"/>
  <c r="Q327" i="1"/>
  <c r="R327" i="1"/>
  <c r="S327" i="1"/>
  <c r="T327" i="1"/>
  <c r="U327" i="1"/>
  <c r="V327" i="1"/>
  <c r="W327" i="1"/>
  <c r="X327" i="1"/>
  <c r="Y327" i="1"/>
  <c r="Z327" i="1"/>
  <c r="AA327" i="1"/>
  <c r="AB327" i="1"/>
  <c r="AC327" i="1"/>
  <c r="AD327" i="1"/>
  <c r="AE327" i="1"/>
  <c r="AF327" i="1"/>
  <c r="AG327" i="1"/>
  <c r="A328" i="1"/>
  <c r="C328" i="1" a="1"/>
  <c r="C328" i="1"/>
  <c r="D328" i="1"/>
  <c r="E328" i="1"/>
  <c r="F328" i="1"/>
  <c r="G328" i="1"/>
  <c r="H328" i="1"/>
  <c r="I328" i="1"/>
  <c r="J328" i="1"/>
  <c r="K328" i="1"/>
  <c r="L328" i="1"/>
  <c r="M328" i="1"/>
  <c r="N328" i="1"/>
  <c r="O328" i="1"/>
  <c r="P328" i="1"/>
  <c r="Q328" i="1"/>
  <c r="R328" i="1"/>
  <c r="S328" i="1"/>
  <c r="T328" i="1"/>
  <c r="U328" i="1"/>
  <c r="V328" i="1"/>
  <c r="W328" i="1"/>
  <c r="X328" i="1"/>
  <c r="Y328" i="1"/>
  <c r="Z328" i="1"/>
  <c r="AA328" i="1"/>
  <c r="AB328" i="1"/>
  <c r="AC328" i="1"/>
  <c r="AD328" i="1"/>
  <c r="AE328" i="1"/>
  <c r="AF328" i="1"/>
  <c r="AG328" i="1"/>
  <c r="A329" i="1"/>
  <c r="C329" i="1" a="1"/>
  <c r="C329" i="1"/>
  <c r="D329" i="1"/>
  <c r="E329" i="1"/>
  <c r="F329" i="1"/>
  <c r="G329" i="1"/>
  <c r="H329" i="1"/>
  <c r="I329" i="1"/>
  <c r="J329" i="1"/>
  <c r="K329" i="1"/>
  <c r="L329" i="1"/>
  <c r="M329" i="1"/>
  <c r="N329" i="1"/>
  <c r="O329" i="1"/>
  <c r="P329" i="1"/>
  <c r="Q329" i="1"/>
  <c r="R329" i="1"/>
  <c r="S329" i="1"/>
  <c r="T329" i="1"/>
  <c r="U329" i="1"/>
  <c r="V329" i="1"/>
  <c r="W329" i="1"/>
  <c r="X329" i="1"/>
  <c r="Y329" i="1"/>
  <c r="Z329" i="1"/>
  <c r="AA329" i="1"/>
  <c r="AB329" i="1"/>
  <c r="AC329" i="1"/>
  <c r="AD329" i="1"/>
  <c r="AE329" i="1"/>
  <c r="AF329" i="1"/>
  <c r="AG329" i="1"/>
  <c r="C330" i="1"/>
  <c r="D330" i="1"/>
  <c r="E330" i="1"/>
  <c r="F330" i="1"/>
  <c r="G330" i="1"/>
  <c r="H330" i="1"/>
  <c r="I330" i="1"/>
  <c r="J330" i="1"/>
  <c r="K330" i="1"/>
  <c r="L330" i="1"/>
  <c r="M330" i="1"/>
  <c r="N330" i="1"/>
  <c r="O330" i="1"/>
  <c r="P330" i="1"/>
  <c r="Q330" i="1"/>
  <c r="R330" i="1"/>
  <c r="S330" i="1"/>
  <c r="T330" i="1"/>
  <c r="U330" i="1"/>
  <c r="V330" i="1"/>
  <c r="W330" i="1"/>
  <c r="X330" i="1"/>
  <c r="Y330" i="1"/>
  <c r="Z330" i="1"/>
  <c r="AA330" i="1"/>
  <c r="AB330" i="1"/>
  <c r="AC330" i="1"/>
  <c r="AD330" i="1"/>
  <c r="AE330" i="1"/>
  <c r="AF330" i="1"/>
  <c r="AG330" i="1"/>
  <c r="C333" i="1" a="1"/>
  <c r="C333" i="1"/>
  <c r="D333" i="1" a="1"/>
  <c r="D333" i="1"/>
  <c r="E333" i="1" a="1"/>
  <c r="E333" i="1"/>
  <c r="F333" i="1" a="1"/>
  <c r="F333" i="1"/>
  <c r="G333" i="1" a="1"/>
  <c r="G333" i="1"/>
  <c r="H333" i="1" a="1"/>
  <c r="H333" i="1"/>
  <c r="I333" i="1" a="1"/>
  <c r="I333" i="1"/>
  <c r="J333" i="1" a="1"/>
  <c r="J333" i="1"/>
  <c r="K333" i="1" a="1"/>
  <c r="K333" i="1"/>
  <c r="L333" i="1" a="1"/>
  <c r="L333" i="1"/>
  <c r="M333" i="1" a="1"/>
  <c r="M333" i="1"/>
  <c r="N333" i="1" a="1"/>
  <c r="N333" i="1"/>
  <c r="O333" i="1" a="1"/>
  <c r="O333" i="1"/>
  <c r="P333" i="1" a="1"/>
  <c r="P333" i="1"/>
  <c r="Q333" i="1" a="1"/>
  <c r="Q333" i="1"/>
  <c r="R333" i="1" a="1"/>
  <c r="R333" i="1"/>
  <c r="S333" i="1" a="1"/>
  <c r="S333" i="1"/>
  <c r="T333" i="1" a="1"/>
  <c r="T333" i="1"/>
  <c r="U333" i="1" a="1"/>
  <c r="U333" i="1"/>
  <c r="V333" i="1" a="1"/>
  <c r="V333" i="1"/>
  <c r="W333" i="1" a="1"/>
  <c r="W333" i="1"/>
  <c r="X333" i="1" a="1"/>
  <c r="X333" i="1"/>
  <c r="Y333" i="1" a="1"/>
  <c r="Y333" i="1"/>
  <c r="Z333" i="1" a="1"/>
  <c r="Z333" i="1"/>
  <c r="AA333" i="1" a="1"/>
  <c r="AA333" i="1"/>
  <c r="AB333" i="1" a="1"/>
  <c r="AB333" i="1"/>
  <c r="AC333" i="1" a="1"/>
  <c r="AC333" i="1"/>
  <c r="AD333" i="1" a="1"/>
  <c r="AD333" i="1"/>
  <c r="AE333" i="1" a="1"/>
  <c r="AE333" i="1"/>
  <c r="AF333" i="1" a="1"/>
  <c r="AF333" i="1"/>
  <c r="AG333" i="1" a="1"/>
  <c r="AG333" i="1"/>
  <c r="C334" i="1"/>
  <c r="D334" i="1"/>
  <c r="E334" i="1"/>
  <c r="F334" i="1"/>
  <c r="G334" i="1"/>
  <c r="H334" i="1"/>
  <c r="I334" i="1"/>
  <c r="J334" i="1"/>
  <c r="K334" i="1"/>
  <c r="L334" i="1"/>
  <c r="M334" i="1"/>
  <c r="N334" i="1"/>
  <c r="O334" i="1"/>
  <c r="P334" i="1"/>
  <c r="Q334" i="1"/>
  <c r="R334" i="1"/>
  <c r="S334" i="1"/>
  <c r="T334" i="1"/>
  <c r="U334" i="1"/>
  <c r="V334" i="1"/>
  <c r="W334" i="1"/>
  <c r="X334" i="1"/>
  <c r="Y334" i="1"/>
  <c r="Z334" i="1"/>
  <c r="AA334" i="1"/>
  <c r="AB334" i="1"/>
  <c r="AC334" i="1"/>
  <c r="AD334" i="1"/>
  <c r="AE334" i="1"/>
  <c r="AF334" i="1"/>
  <c r="AG334" i="1"/>
  <c r="C335" i="1"/>
  <c r="D335" i="1"/>
  <c r="E335" i="1"/>
  <c r="F335" i="1"/>
  <c r="G335" i="1"/>
  <c r="H335" i="1"/>
  <c r="I335" i="1"/>
  <c r="J335" i="1"/>
  <c r="K335" i="1"/>
  <c r="L335" i="1"/>
  <c r="M335" i="1"/>
  <c r="N335" i="1"/>
  <c r="O335" i="1"/>
  <c r="P335" i="1"/>
  <c r="Q335" i="1"/>
  <c r="R335" i="1"/>
  <c r="S335" i="1"/>
  <c r="T335" i="1"/>
  <c r="U335" i="1"/>
  <c r="V335" i="1"/>
  <c r="W335" i="1"/>
  <c r="X335" i="1"/>
  <c r="Y335" i="1"/>
  <c r="Z335" i="1"/>
  <c r="AA335" i="1"/>
  <c r="AB335" i="1"/>
  <c r="AC335" i="1"/>
  <c r="AD335" i="1"/>
  <c r="AE335" i="1"/>
  <c r="AF335" i="1"/>
  <c r="AG335" i="1"/>
  <c r="C336" i="1"/>
  <c r="D336" i="1"/>
  <c r="E336" i="1"/>
  <c r="F336" i="1"/>
  <c r="G336" i="1"/>
  <c r="H336" i="1"/>
  <c r="I336" i="1"/>
  <c r="J336" i="1"/>
  <c r="K336" i="1"/>
  <c r="L336" i="1"/>
  <c r="M336" i="1"/>
  <c r="N336" i="1"/>
  <c r="O336" i="1"/>
  <c r="P336" i="1"/>
  <c r="Q336" i="1"/>
  <c r="R336" i="1"/>
  <c r="S336" i="1"/>
  <c r="T336" i="1"/>
  <c r="U336" i="1"/>
  <c r="V336" i="1"/>
  <c r="W336" i="1"/>
  <c r="X336" i="1"/>
  <c r="Y336" i="1"/>
  <c r="Z336" i="1"/>
  <c r="AA336" i="1"/>
  <c r="AB336" i="1"/>
  <c r="AC336" i="1"/>
  <c r="AD336" i="1"/>
  <c r="AE336" i="1"/>
  <c r="AF336" i="1"/>
  <c r="AG336" i="1"/>
  <c r="C337" i="1"/>
  <c r="D337" i="1"/>
  <c r="E337" i="1"/>
  <c r="F337" i="1"/>
  <c r="G337" i="1"/>
  <c r="H337" i="1"/>
  <c r="I337" i="1"/>
  <c r="J337" i="1"/>
  <c r="K337" i="1"/>
  <c r="L337" i="1"/>
  <c r="M337" i="1"/>
  <c r="N337" i="1"/>
  <c r="O337" i="1"/>
  <c r="P337" i="1"/>
  <c r="Q337" i="1"/>
  <c r="R337" i="1"/>
  <c r="S337" i="1"/>
  <c r="T337" i="1"/>
  <c r="U337" i="1"/>
  <c r="V337" i="1"/>
  <c r="W337" i="1"/>
  <c r="X337" i="1"/>
  <c r="Y337" i="1"/>
  <c r="Z337" i="1"/>
  <c r="AA337" i="1"/>
  <c r="AB337" i="1"/>
  <c r="AC337" i="1"/>
  <c r="AD337" i="1"/>
  <c r="AE337" i="1"/>
  <c r="AF337" i="1"/>
  <c r="AG337" i="1"/>
  <c r="C338" i="1"/>
  <c r="D338" i="1"/>
  <c r="E338" i="1"/>
  <c r="F338" i="1"/>
  <c r="G338" i="1"/>
  <c r="H338" i="1"/>
  <c r="I338" i="1"/>
  <c r="J338" i="1"/>
  <c r="K338" i="1"/>
  <c r="L338" i="1"/>
  <c r="M338" i="1"/>
  <c r="N338" i="1"/>
  <c r="O338" i="1"/>
  <c r="P338" i="1"/>
  <c r="Q338" i="1"/>
  <c r="R338" i="1"/>
  <c r="S338" i="1"/>
  <c r="T338" i="1"/>
  <c r="U338" i="1"/>
  <c r="V338" i="1"/>
  <c r="W338" i="1"/>
  <c r="X338" i="1"/>
  <c r="Y338" i="1"/>
  <c r="Z338" i="1"/>
  <c r="AA338" i="1"/>
  <c r="AB338" i="1"/>
  <c r="AC338" i="1"/>
  <c r="AD338" i="1"/>
  <c r="AE338" i="1"/>
  <c r="AF338" i="1"/>
  <c r="AG338" i="1"/>
  <c r="C339" i="1"/>
  <c r="D339" i="1"/>
  <c r="E339" i="1"/>
  <c r="F339" i="1"/>
  <c r="G339" i="1"/>
  <c r="H339" i="1"/>
  <c r="I339" i="1"/>
  <c r="J339" i="1"/>
  <c r="K339" i="1"/>
  <c r="L339" i="1"/>
  <c r="M339" i="1"/>
  <c r="N339" i="1"/>
  <c r="O339" i="1"/>
  <c r="P339" i="1"/>
  <c r="Q339" i="1"/>
  <c r="R339" i="1"/>
  <c r="S339" i="1"/>
  <c r="T339" i="1"/>
  <c r="U339" i="1"/>
  <c r="V339" i="1"/>
  <c r="W339" i="1"/>
  <c r="X339" i="1"/>
  <c r="Y339" i="1"/>
  <c r="Z339" i="1"/>
  <c r="AA339" i="1"/>
  <c r="AB339" i="1"/>
  <c r="AC339" i="1"/>
  <c r="AD339" i="1"/>
  <c r="AE339" i="1"/>
  <c r="AF339" i="1"/>
  <c r="AG339" i="1"/>
  <c r="C340" i="1"/>
  <c r="D340" i="1"/>
  <c r="E340" i="1"/>
  <c r="F340" i="1"/>
  <c r="G340" i="1"/>
  <c r="H340" i="1"/>
  <c r="I340" i="1"/>
  <c r="J340" i="1"/>
  <c r="K340" i="1"/>
  <c r="L340" i="1"/>
  <c r="M340" i="1"/>
  <c r="N340" i="1"/>
  <c r="O340" i="1"/>
  <c r="P340" i="1"/>
  <c r="Q340" i="1"/>
  <c r="R340" i="1"/>
  <c r="S340" i="1"/>
  <c r="T340" i="1"/>
  <c r="U340" i="1"/>
  <c r="V340" i="1"/>
  <c r="W340" i="1"/>
  <c r="X340" i="1"/>
  <c r="Y340" i="1"/>
  <c r="Z340" i="1"/>
  <c r="AA340" i="1"/>
  <c r="AB340" i="1"/>
  <c r="AC340" i="1"/>
  <c r="AD340" i="1"/>
  <c r="AE340" i="1"/>
  <c r="AF340" i="1"/>
  <c r="AG340" i="1"/>
  <c r="C341" i="1"/>
  <c r="D341" i="1"/>
  <c r="E341" i="1"/>
  <c r="F341" i="1"/>
  <c r="G341" i="1"/>
  <c r="H341" i="1"/>
  <c r="I341" i="1"/>
  <c r="J341" i="1"/>
  <c r="K341" i="1"/>
  <c r="L341" i="1"/>
  <c r="M341" i="1"/>
  <c r="N341" i="1"/>
  <c r="O341" i="1"/>
  <c r="P341" i="1"/>
  <c r="Q341" i="1"/>
  <c r="R341" i="1"/>
  <c r="S341" i="1"/>
  <c r="T341" i="1"/>
  <c r="U341" i="1"/>
  <c r="V341" i="1"/>
  <c r="W341" i="1"/>
  <c r="X341" i="1"/>
  <c r="Y341" i="1"/>
  <c r="Z341" i="1"/>
  <c r="AA341" i="1"/>
  <c r="AB341" i="1"/>
  <c r="AC341" i="1"/>
  <c r="AD341" i="1"/>
  <c r="AE341" i="1"/>
  <c r="AF341" i="1"/>
  <c r="AG341" i="1"/>
  <c r="C342" i="1"/>
  <c r="D342" i="1"/>
  <c r="E342" i="1"/>
  <c r="F342" i="1"/>
  <c r="G342" i="1"/>
  <c r="H342" i="1"/>
  <c r="I342" i="1"/>
  <c r="J342" i="1"/>
  <c r="K342" i="1"/>
  <c r="L342" i="1"/>
  <c r="M342" i="1"/>
  <c r="N342" i="1"/>
  <c r="O342" i="1"/>
  <c r="P342" i="1"/>
  <c r="Q342" i="1"/>
  <c r="R342" i="1"/>
  <c r="S342" i="1"/>
  <c r="T342" i="1"/>
  <c r="U342" i="1"/>
  <c r="V342" i="1"/>
  <c r="W342" i="1"/>
  <c r="X342" i="1"/>
  <c r="Y342" i="1"/>
  <c r="Z342" i="1"/>
  <c r="AA342" i="1"/>
  <c r="AB342" i="1"/>
  <c r="AC342" i="1"/>
  <c r="AD342" i="1"/>
  <c r="AE342" i="1"/>
  <c r="AF342" i="1"/>
  <c r="AG342" i="1"/>
  <c r="C343" i="1"/>
  <c r="D343" i="1"/>
  <c r="E343" i="1"/>
  <c r="F343" i="1"/>
  <c r="G343" i="1"/>
  <c r="H343" i="1"/>
  <c r="I343" i="1"/>
  <c r="J343" i="1"/>
  <c r="K343" i="1"/>
  <c r="L343" i="1"/>
  <c r="M343" i="1"/>
  <c r="N343" i="1"/>
  <c r="O343" i="1"/>
  <c r="P343" i="1"/>
  <c r="Q343" i="1"/>
  <c r="R343" i="1"/>
  <c r="S343" i="1"/>
  <c r="T343" i="1"/>
  <c r="U343" i="1"/>
  <c r="V343" i="1"/>
  <c r="W343" i="1"/>
  <c r="X343" i="1"/>
  <c r="Y343" i="1"/>
  <c r="Z343" i="1"/>
  <c r="AA343" i="1"/>
  <c r="AB343" i="1"/>
  <c r="AC343" i="1"/>
  <c r="AD343" i="1"/>
  <c r="AE343" i="1"/>
  <c r="AF343" i="1"/>
  <c r="AG343" i="1"/>
  <c r="C344" i="1"/>
  <c r="D344" i="1"/>
  <c r="E344" i="1"/>
  <c r="F344" i="1"/>
  <c r="G344" i="1"/>
  <c r="H344" i="1"/>
  <c r="I344" i="1"/>
  <c r="J344" i="1"/>
  <c r="K344" i="1"/>
  <c r="L344" i="1"/>
  <c r="M344" i="1"/>
  <c r="N344" i="1"/>
  <c r="O344" i="1"/>
  <c r="P344" i="1"/>
  <c r="Q344" i="1"/>
  <c r="R344" i="1"/>
  <c r="S344" i="1"/>
  <c r="T344" i="1"/>
  <c r="U344" i="1"/>
  <c r="V344" i="1"/>
  <c r="W344" i="1"/>
  <c r="X344" i="1"/>
  <c r="Y344" i="1"/>
  <c r="Z344" i="1"/>
  <c r="AA344" i="1"/>
  <c r="AB344" i="1"/>
  <c r="AC344" i="1"/>
  <c r="AD344" i="1"/>
  <c r="AE344" i="1"/>
  <c r="AF344" i="1"/>
  <c r="AG344" i="1"/>
  <c r="F359" i="1" a="1"/>
  <c r="F359" i="1"/>
  <c r="F371" i="1" a="1"/>
  <c r="F371" i="1"/>
  <c r="F372" i="1" a="1"/>
  <c r="F372" i="1"/>
  <c r="J373" i="1" a="1"/>
  <c r="J373" i="1"/>
  <c r="C378" i="1" a="1"/>
  <c r="C378" i="1"/>
  <c r="D378" i="1"/>
  <c r="E378" i="1"/>
  <c r="F378" i="1"/>
  <c r="G378" i="1"/>
  <c r="H378" i="1"/>
  <c r="I378" i="1"/>
  <c r="J378" i="1"/>
  <c r="K378" i="1"/>
  <c r="L378" i="1"/>
  <c r="M378" i="1"/>
  <c r="N378" i="1"/>
  <c r="O378" i="1"/>
  <c r="P378" i="1"/>
  <c r="Q378" i="1"/>
  <c r="R378" i="1"/>
  <c r="S378" i="1"/>
  <c r="T378" i="1"/>
  <c r="U378" i="1"/>
  <c r="V378" i="1"/>
  <c r="W378" i="1"/>
  <c r="X378" i="1"/>
  <c r="Y378" i="1"/>
  <c r="Z378" i="1"/>
  <c r="AA378" i="1"/>
  <c r="AB378" i="1"/>
  <c r="AC378" i="1"/>
  <c r="AD378" i="1"/>
  <c r="AE378" i="1"/>
  <c r="AF378" i="1"/>
  <c r="AG378" i="1"/>
  <c r="C379" i="1"/>
  <c r="D379" i="1"/>
  <c r="E379" i="1"/>
  <c r="F379" i="1"/>
  <c r="G379" i="1"/>
  <c r="H379" i="1"/>
  <c r="I379" i="1"/>
  <c r="J379" i="1"/>
  <c r="K379" i="1"/>
  <c r="L379" i="1"/>
  <c r="M379" i="1"/>
  <c r="N379" i="1"/>
  <c r="O379" i="1"/>
  <c r="P379" i="1"/>
  <c r="Q379" i="1"/>
  <c r="R379" i="1"/>
  <c r="S379" i="1"/>
  <c r="T379" i="1"/>
  <c r="U379" i="1"/>
  <c r="V379" i="1"/>
  <c r="W379" i="1"/>
  <c r="X379" i="1"/>
  <c r="Y379" i="1"/>
  <c r="Z379" i="1"/>
  <c r="AA379" i="1"/>
  <c r="AB379" i="1"/>
  <c r="AC379" i="1"/>
  <c r="AD379" i="1"/>
  <c r="AE379" i="1"/>
  <c r="AF379" i="1"/>
  <c r="AG379" i="1"/>
  <c r="C380" i="1"/>
  <c r="D380" i="1"/>
  <c r="E380" i="1"/>
  <c r="F380" i="1"/>
  <c r="G380" i="1"/>
  <c r="H380" i="1"/>
  <c r="I380" i="1"/>
  <c r="J380" i="1"/>
  <c r="K380" i="1"/>
  <c r="L380" i="1"/>
  <c r="M380" i="1"/>
  <c r="N380" i="1"/>
  <c r="O380" i="1"/>
  <c r="P380" i="1"/>
  <c r="Q380" i="1"/>
  <c r="R380" i="1"/>
  <c r="S380" i="1"/>
  <c r="T380" i="1"/>
  <c r="U380" i="1"/>
  <c r="V380" i="1"/>
  <c r="W380" i="1"/>
  <c r="X380" i="1"/>
  <c r="Y380" i="1"/>
  <c r="Z380" i="1"/>
  <c r="AA380" i="1"/>
  <c r="AB380" i="1"/>
  <c r="AC380" i="1"/>
  <c r="AD380" i="1"/>
  <c r="AE380" i="1"/>
  <c r="AF380" i="1"/>
  <c r="AG380" i="1"/>
  <c r="C381" i="1"/>
  <c r="D381" i="1"/>
  <c r="E381" i="1"/>
  <c r="F381" i="1"/>
  <c r="G381" i="1"/>
  <c r="H381" i="1"/>
  <c r="I381" i="1"/>
  <c r="J381" i="1"/>
  <c r="K381" i="1"/>
  <c r="L381" i="1"/>
  <c r="M381" i="1"/>
  <c r="N381" i="1"/>
  <c r="O381" i="1"/>
  <c r="P381" i="1"/>
  <c r="Q381" i="1"/>
  <c r="R381" i="1"/>
  <c r="S381" i="1"/>
  <c r="T381" i="1"/>
  <c r="U381" i="1"/>
  <c r="V381" i="1"/>
  <c r="W381" i="1"/>
  <c r="X381" i="1"/>
  <c r="Y381" i="1"/>
  <c r="Z381" i="1"/>
  <c r="AA381" i="1"/>
  <c r="AB381" i="1"/>
  <c r="AC381" i="1"/>
  <c r="AD381" i="1"/>
  <c r="AE381" i="1"/>
  <c r="AF381" i="1"/>
  <c r="AG381" i="1"/>
  <c r="C382" i="1"/>
  <c r="D382" i="1"/>
  <c r="E382" i="1"/>
  <c r="F382" i="1"/>
  <c r="G382" i="1"/>
  <c r="H382" i="1"/>
  <c r="I382" i="1"/>
  <c r="J382" i="1"/>
  <c r="K382" i="1"/>
  <c r="L382" i="1"/>
  <c r="M382" i="1"/>
  <c r="N382" i="1"/>
  <c r="O382" i="1"/>
  <c r="P382" i="1"/>
  <c r="Q382" i="1"/>
  <c r="R382" i="1"/>
  <c r="S382" i="1"/>
  <c r="T382" i="1"/>
  <c r="U382" i="1"/>
  <c r="V382" i="1"/>
  <c r="W382" i="1"/>
  <c r="X382" i="1"/>
  <c r="Y382" i="1"/>
  <c r="Z382" i="1"/>
  <c r="AA382" i="1"/>
  <c r="AB382" i="1"/>
  <c r="AC382" i="1"/>
  <c r="AD382" i="1"/>
  <c r="AE382" i="1"/>
  <c r="AF382" i="1"/>
  <c r="AG382" i="1"/>
  <c r="C383" i="1"/>
  <c r="D383" i="1"/>
  <c r="E383" i="1"/>
  <c r="F383" i="1"/>
  <c r="G383" i="1"/>
  <c r="H383" i="1"/>
  <c r="I383" i="1"/>
  <c r="J383" i="1"/>
  <c r="K383" i="1"/>
  <c r="L383" i="1"/>
  <c r="M383" i="1"/>
  <c r="N383" i="1"/>
  <c r="O383" i="1"/>
  <c r="P383" i="1"/>
  <c r="Q383" i="1"/>
  <c r="R383" i="1"/>
  <c r="S383" i="1"/>
  <c r="T383" i="1"/>
  <c r="U383" i="1"/>
  <c r="V383" i="1"/>
  <c r="W383" i="1"/>
  <c r="X383" i="1"/>
  <c r="Y383" i="1"/>
  <c r="Z383" i="1"/>
  <c r="AA383" i="1"/>
  <c r="AB383" i="1"/>
  <c r="AC383" i="1"/>
  <c r="AD383" i="1"/>
  <c r="AE383" i="1"/>
  <c r="AF383" i="1"/>
  <c r="AG383" i="1"/>
  <c r="C384" i="1"/>
  <c r="D384" i="1"/>
  <c r="E384" i="1"/>
  <c r="F384" i="1"/>
  <c r="G384" i="1"/>
  <c r="H384" i="1"/>
  <c r="I384" i="1"/>
  <c r="J384" i="1"/>
  <c r="K384" i="1"/>
  <c r="L384" i="1"/>
  <c r="M384" i="1"/>
  <c r="N384" i="1"/>
  <c r="O384" i="1"/>
  <c r="P384" i="1"/>
  <c r="Q384" i="1"/>
  <c r="R384" i="1"/>
  <c r="S384" i="1"/>
  <c r="T384" i="1"/>
  <c r="U384" i="1"/>
  <c r="V384" i="1"/>
  <c r="W384" i="1"/>
  <c r="X384" i="1"/>
  <c r="Y384" i="1"/>
  <c r="Z384" i="1"/>
  <c r="AA384" i="1"/>
  <c r="AB384" i="1"/>
  <c r="AC384" i="1"/>
  <c r="AD384" i="1"/>
  <c r="AE384" i="1"/>
  <c r="AF384" i="1"/>
  <c r="AG384" i="1"/>
  <c r="C385" i="1"/>
  <c r="D385" i="1"/>
  <c r="E385" i="1"/>
  <c r="F385" i="1"/>
  <c r="G385" i="1"/>
  <c r="H385" i="1"/>
  <c r="I385" i="1"/>
  <c r="J385" i="1"/>
  <c r="K385" i="1"/>
  <c r="L385" i="1"/>
  <c r="M385" i="1"/>
  <c r="N385" i="1"/>
  <c r="O385" i="1"/>
  <c r="P385" i="1"/>
  <c r="Q385" i="1"/>
  <c r="R385" i="1"/>
  <c r="S385" i="1"/>
  <c r="T385" i="1"/>
  <c r="U385" i="1"/>
  <c r="V385" i="1"/>
  <c r="W385" i="1"/>
  <c r="X385" i="1"/>
  <c r="Y385" i="1"/>
  <c r="Z385" i="1"/>
  <c r="AA385" i="1"/>
  <c r="AB385" i="1"/>
  <c r="AC385" i="1"/>
  <c r="AD385" i="1"/>
  <c r="AE385" i="1"/>
  <c r="AF385" i="1"/>
  <c r="AG385" i="1"/>
  <c r="C386" i="1"/>
  <c r="D386" i="1"/>
  <c r="E386" i="1"/>
  <c r="F386" i="1"/>
  <c r="G386" i="1"/>
  <c r="H386" i="1"/>
  <c r="I386" i="1"/>
  <c r="J386" i="1"/>
  <c r="K386" i="1"/>
  <c r="L386" i="1"/>
  <c r="M386" i="1"/>
  <c r="N386" i="1"/>
  <c r="O386" i="1"/>
  <c r="P386" i="1"/>
  <c r="Q386" i="1"/>
  <c r="R386" i="1"/>
  <c r="S386" i="1"/>
  <c r="T386" i="1"/>
  <c r="U386" i="1"/>
  <c r="V386" i="1"/>
  <c r="W386" i="1"/>
  <c r="X386" i="1"/>
  <c r="Y386" i="1"/>
  <c r="Z386" i="1"/>
  <c r="AA386" i="1"/>
  <c r="AB386" i="1"/>
  <c r="AC386" i="1"/>
  <c r="AD386" i="1"/>
  <c r="AE386" i="1"/>
  <c r="AF386" i="1"/>
  <c r="AG386" i="1"/>
  <c r="C387" i="1"/>
  <c r="D387" i="1"/>
  <c r="E387" i="1"/>
  <c r="F387" i="1"/>
  <c r="G387" i="1"/>
  <c r="H387" i="1"/>
  <c r="I387" i="1"/>
  <c r="J387" i="1"/>
  <c r="K387" i="1"/>
  <c r="L387" i="1"/>
  <c r="M387" i="1"/>
  <c r="N387" i="1"/>
  <c r="O387" i="1"/>
  <c r="P387" i="1"/>
  <c r="Q387" i="1"/>
  <c r="R387" i="1"/>
  <c r="S387" i="1"/>
  <c r="T387" i="1"/>
  <c r="U387" i="1"/>
  <c r="V387" i="1"/>
  <c r="W387" i="1"/>
  <c r="X387" i="1"/>
  <c r="Y387" i="1"/>
  <c r="Z387" i="1"/>
  <c r="AA387" i="1"/>
  <c r="AB387" i="1"/>
  <c r="AC387" i="1"/>
  <c r="AD387" i="1"/>
  <c r="AE387" i="1"/>
  <c r="AF387" i="1"/>
  <c r="AG387" i="1"/>
  <c r="C388" i="1"/>
  <c r="D388" i="1"/>
  <c r="E388" i="1"/>
  <c r="F388" i="1"/>
  <c r="G388" i="1"/>
  <c r="H388" i="1"/>
  <c r="I388" i="1"/>
  <c r="J388" i="1"/>
  <c r="K388" i="1"/>
  <c r="L388" i="1"/>
  <c r="M388" i="1"/>
  <c r="N388" i="1"/>
  <c r="O388" i="1"/>
  <c r="P388" i="1"/>
  <c r="Q388" i="1"/>
  <c r="R388" i="1"/>
  <c r="S388" i="1"/>
  <c r="T388" i="1"/>
  <c r="U388" i="1"/>
  <c r="V388" i="1"/>
  <c r="W388" i="1"/>
  <c r="X388" i="1"/>
  <c r="Y388" i="1"/>
  <c r="Z388" i="1"/>
  <c r="AA388" i="1"/>
  <c r="AB388" i="1"/>
  <c r="AC388" i="1"/>
  <c r="AD388" i="1"/>
  <c r="AE388" i="1"/>
  <c r="AF388" i="1"/>
  <c r="AG388" i="1"/>
  <c r="C389" i="1"/>
  <c r="D389" i="1"/>
  <c r="E389" i="1"/>
  <c r="F389" i="1"/>
  <c r="G389" i="1"/>
  <c r="H389" i="1"/>
  <c r="I389" i="1"/>
  <c r="J389" i="1"/>
  <c r="K389" i="1"/>
  <c r="L389" i="1"/>
  <c r="M389" i="1"/>
  <c r="N389" i="1"/>
  <c r="O389" i="1"/>
  <c r="P389" i="1"/>
  <c r="Q389" i="1"/>
  <c r="R389" i="1"/>
  <c r="S389" i="1"/>
  <c r="T389" i="1"/>
  <c r="U389" i="1"/>
  <c r="V389" i="1"/>
  <c r="W389" i="1"/>
  <c r="X389" i="1"/>
  <c r="Y389" i="1"/>
  <c r="Z389" i="1"/>
  <c r="AA389" i="1"/>
  <c r="AB389" i="1"/>
  <c r="AC389" i="1"/>
  <c r="AD389" i="1"/>
  <c r="AE389" i="1"/>
  <c r="AF389" i="1"/>
  <c r="AG389" i="1"/>
  <c r="B394" i="1" a="1"/>
  <c r="B394" i="1"/>
  <c r="B395" i="1"/>
  <c r="B396" i="1"/>
  <c r="B397" i="1" a="1"/>
  <c r="B397" i="1"/>
  <c r="C397" i="1"/>
  <c r="D397" i="1"/>
  <c r="E397" i="1"/>
  <c r="F397" i="1"/>
  <c r="G397" i="1"/>
  <c r="H397" i="1"/>
  <c r="I397" i="1"/>
  <c r="J397" i="1"/>
  <c r="K397" i="1"/>
  <c r="L397" i="1"/>
  <c r="M397" i="1"/>
  <c r="B398" i="1"/>
  <c r="C398" i="1"/>
  <c r="D398" i="1"/>
  <c r="E398" i="1"/>
  <c r="F398" i="1"/>
  <c r="G398" i="1"/>
  <c r="H398" i="1"/>
  <c r="I398" i="1"/>
  <c r="J398" i="1"/>
  <c r="K398" i="1"/>
  <c r="L398" i="1"/>
  <c r="M398" i="1"/>
  <c r="B399" i="1"/>
  <c r="C399" i="1"/>
  <c r="D399" i="1"/>
  <c r="E399" i="1"/>
  <c r="F399" i="1"/>
  <c r="G399" i="1"/>
  <c r="H399" i="1"/>
  <c r="I399" i="1"/>
  <c r="J399" i="1"/>
  <c r="K399" i="1"/>
  <c r="L399" i="1"/>
  <c r="M399" i="1"/>
  <c r="B400" i="1"/>
  <c r="C400" i="1"/>
  <c r="D400" i="1"/>
  <c r="E400" i="1"/>
  <c r="F400" i="1"/>
  <c r="G400" i="1"/>
  <c r="H400" i="1"/>
  <c r="I400" i="1"/>
  <c r="J400" i="1"/>
  <c r="K400" i="1"/>
  <c r="L400" i="1"/>
  <c r="M400" i="1"/>
  <c r="C401" i="1" a="1"/>
  <c r="C401" i="1"/>
  <c r="D401" i="1"/>
  <c r="E401" i="1"/>
  <c r="F401" i="1"/>
  <c r="G401" i="1"/>
  <c r="H401" i="1"/>
  <c r="I401" i="1"/>
  <c r="J401" i="1"/>
  <c r="K401" i="1"/>
  <c r="L401" i="1"/>
  <c r="M401" i="1"/>
  <c r="C402" i="1"/>
  <c r="D402" i="1"/>
  <c r="E402" i="1"/>
  <c r="F402" i="1"/>
  <c r="G402" i="1"/>
  <c r="H402" i="1"/>
  <c r="I402" i="1"/>
  <c r="J402" i="1"/>
  <c r="K402" i="1"/>
  <c r="L402" i="1"/>
  <c r="M402" i="1"/>
  <c r="C438" i="1" a="1"/>
  <c r="C438" i="1"/>
  <c r="E438" i="1" a="1"/>
  <c r="E438" i="1"/>
  <c r="F438" i="1"/>
  <c r="G438" i="1"/>
  <c r="H438" i="1"/>
  <c r="I438" i="1"/>
  <c r="J438" i="1"/>
  <c r="K438" i="1"/>
  <c r="L438" i="1"/>
  <c r="O438" i="1" a="1"/>
  <c r="O438" i="1"/>
  <c r="P438" i="1"/>
  <c r="Q438" i="1"/>
  <c r="R438" i="1"/>
  <c r="S438" i="1"/>
  <c r="T438" i="1"/>
  <c r="U438" i="1"/>
  <c r="V438" i="1"/>
  <c r="Y438" i="1" a="1"/>
  <c r="Y438" i="1"/>
  <c r="Z438" i="1"/>
  <c r="AA438" i="1"/>
  <c r="AB438" i="1"/>
  <c r="AC438" i="1"/>
  <c r="AD438" i="1"/>
  <c r="AE438" i="1"/>
  <c r="AF438" i="1"/>
  <c r="C439" i="1" a="1"/>
  <c r="C439" i="1"/>
  <c r="E439" i="1" a="1"/>
  <c r="E439" i="1"/>
  <c r="F439" i="1" a="1"/>
  <c r="F439" i="1"/>
  <c r="G439" i="1"/>
  <c r="H439" i="1"/>
  <c r="I439" i="1"/>
  <c r="J439" i="1"/>
  <c r="K439" i="1"/>
  <c r="L439" i="1"/>
  <c r="O439" i="1" a="1"/>
  <c r="O439" i="1"/>
  <c r="P439" i="1"/>
  <c r="Q439" i="1"/>
  <c r="R439" i="1"/>
  <c r="S439" i="1"/>
  <c r="T439" i="1"/>
  <c r="U439" i="1"/>
  <c r="V439" i="1"/>
  <c r="Y439" i="1" a="1"/>
  <c r="Y439" i="1"/>
  <c r="Z439" i="1"/>
  <c r="AA439" i="1"/>
  <c r="AB439" i="1"/>
  <c r="AC439" i="1"/>
  <c r="AD439" i="1"/>
  <c r="AE439" i="1"/>
  <c r="AF439" i="1"/>
  <c r="C440" i="1" a="1"/>
  <c r="C440" i="1"/>
  <c r="E440" i="1"/>
  <c r="F440" i="1"/>
  <c r="G440" i="1"/>
  <c r="H440" i="1"/>
  <c r="I440" i="1"/>
  <c r="J440" i="1"/>
  <c r="K440" i="1"/>
  <c r="L440" i="1"/>
  <c r="O440" i="1"/>
  <c r="P440" i="1"/>
  <c r="Q440" i="1"/>
  <c r="R440" i="1"/>
  <c r="S440" i="1"/>
  <c r="T440" i="1"/>
  <c r="U440" i="1"/>
  <c r="V440" i="1"/>
  <c r="Y440" i="1"/>
  <c r="Z440" i="1"/>
  <c r="AA440" i="1"/>
  <c r="AB440" i="1"/>
  <c r="AC440" i="1"/>
  <c r="AD440" i="1"/>
  <c r="AE440" i="1"/>
  <c r="AF440" i="1"/>
  <c r="C441" i="1" a="1"/>
  <c r="C441" i="1"/>
  <c r="E441" i="1"/>
  <c r="F441" i="1"/>
  <c r="G441" i="1"/>
  <c r="H441" i="1"/>
  <c r="I441" i="1"/>
  <c r="J441" i="1"/>
  <c r="K441" i="1"/>
  <c r="L441" i="1"/>
  <c r="O441" i="1"/>
  <c r="P441" i="1"/>
  <c r="Q441" i="1"/>
  <c r="R441" i="1"/>
  <c r="S441" i="1"/>
  <c r="T441" i="1"/>
  <c r="U441" i="1"/>
  <c r="V441" i="1"/>
  <c r="Y441" i="1"/>
  <c r="Z441" i="1"/>
  <c r="AA441" i="1"/>
  <c r="AB441" i="1"/>
  <c r="AC441" i="1"/>
  <c r="AD441" i="1"/>
  <c r="AE441" i="1"/>
  <c r="AF441" i="1"/>
  <c r="C442" i="1" a="1"/>
  <c r="C442" i="1"/>
  <c r="E442" i="1"/>
  <c r="F442" i="1"/>
  <c r="G442" i="1"/>
  <c r="H442" i="1"/>
  <c r="I442" i="1"/>
  <c r="J442" i="1"/>
  <c r="K442" i="1"/>
  <c r="L442" i="1"/>
  <c r="O442" i="1"/>
  <c r="P442" i="1"/>
  <c r="Q442" i="1"/>
  <c r="R442" i="1"/>
  <c r="S442" i="1"/>
  <c r="T442" i="1"/>
  <c r="U442" i="1"/>
  <c r="V442" i="1"/>
  <c r="Y442" i="1"/>
  <c r="Z442" i="1"/>
  <c r="AA442" i="1"/>
  <c r="AB442" i="1"/>
  <c r="AC442" i="1"/>
  <c r="AD442" i="1"/>
  <c r="AE442" i="1"/>
  <c r="AF442" i="1"/>
  <c r="C443" i="1" a="1"/>
  <c r="C443" i="1"/>
  <c r="E443" i="1"/>
  <c r="F443" i="1"/>
  <c r="G443" i="1"/>
  <c r="H443" i="1"/>
  <c r="I443" i="1"/>
  <c r="J443" i="1"/>
  <c r="K443" i="1"/>
  <c r="L443" i="1"/>
  <c r="O443" i="1"/>
  <c r="P443" i="1"/>
  <c r="Q443" i="1"/>
  <c r="R443" i="1"/>
  <c r="S443" i="1"/>
  <c r="T443" i="1"/>
  <c r="U443" i="1"/>
  <c r="V443" i="1"/>
  <c r="Y443" i="1"/>
  <c r="Z443" i="1"/>
  <c r="AA443" i="1"/>
  <c r="AB443" i="1"/>
  <c r="AC443" i="1"/>
  <c r="AD443" i="1"/>
  <c r="AE443" i="1"/>
  <c r="AF443" i="1"/>
  <c r="C444" i="1" a="1"/>
  <c r="C444" i="1"/>
  <c r="E444" i="1"/>
  <c r="F444" i="1"/>
  <c r="G444" i="1"/>
  <c r="H444" i="1"/>
  <c r="I444" i="1"/>
  <c r="J444" i="1"/>
  <c r="K444" i="1"/>
  <c r="L444" i="1"/>
  <c r="O444" i="1"/>
  <c r="P444" i="1"/>
  <c r="Q444" i="1"/>
  <c r="R444" i="1"/>
  <c r="S444" i="1"/>
  <c r="T444" i="1"/>
  <c r="U444" i="1"/>
  <c r="V444" i="1"/>
  <c r="Y444" i="1"/>
  <c r="Z444" i="1"/>
  <c r="AA444" i="1"/>
  <c r="AB444" i="1"/>
  <c r="AC444" i="1"/>
  <c r="AD444" i="1"/>
  <c r="AE444" i="1"/>
  <c r="AF444" i="1"/>
  <c r="C445" i="1" a="1"/>
  <c r="C445" i="1"/>
  <c r="E445" i="1"/>
  <c r="F445" i="1"/>
  <c r="G445" i="1"/>
  <c r="H445" i="1"/>
  <c r="I445" i="1"/>
  <c r="J445" i="1"/>
  <c r="K445" i="1"/>
  <c r="L445" i="1"/>
  <c r="O445" i="1"/>
  <c r="P445" i="1"/>
  <c r="Q445" i="1"/>
  <c r="R445" i="1"/>
  <c r="S445" i="1"/>
  <c r="T445" i="1"/>
  <c r="U445" i="1"/>
  <c r="V445" i="1"/>
  <c r="Y445" i="1"/>
  <c r="Z445" i="1"/>
  <c r="AA445" i="1"/>
  <c r="AB445" i="1"/>
  <c r="AC445" i="1"/>
  <c r="AD445" i="1"/>
  <c r="AE445" i="1"/>
  <c r="AF445" i="1"/>
  <c r="C446" i="1" a="1"/>
  <c r="C446" i="1"/>
  <c r="E446" i="1"/>
  <c r="F446" i="1"/>
  <c r="G446" i="1"/>
  <c r="H446" i="1"/>
  <c r="I446" i="1"/>
  <c r="J446" i="1"/>
  <c r="K446" i="1"/>
  <c r="L446" i="1"/>
  <c r="O446" i="1"/>
  <c r="P446" i="1"/>
  <c r="Q446" i="1"/>
  <c r="R446" i="1"/>
  <c r="S446" i="1"/>
  <c r="T446" i="1"/>
  <c r="U446" i="1"/>
  <c r="V446" i="1"/>
  <c r="Y446" i="1"/>
  <c r="Z446" i="1"/>
  <c r="AA446" i="1"/>
  <c r="AB446" i="1"/>
  <c r="AC446" i="1"/>
  <c r="AD446" i="1"/>
  <c r="AE446" i="1"/>
  <c r="AF446" i="1"/>
  <c r="C447" i="1" a="1"/>
  <c r="C447" i="1"/>
  <c r="E447" i="1"/>
  <c r="F447" i="1"/>
  <c r="G447" i="1"/>
  <c r="H447" i="1"/>
  <c r="I447" i="1"/>
  <c r="J447" i="1"/>
  <c r="K447" i="1"/>
  <c r="L447" i="1"/>
  <c r="O447" i="1"/>
  <c r="P447" i="1"/>
  <c r="Q447" i="1"/>
  <c r="R447" i="1"/>
  <c r="S447" i="1"/>
  <c r="T447" i="1"/>
  <c r="U447" i="1"/>
  <c r="V447" i="1"/>
  <c r="Y447" i="1"/>
  <c r="Z447" i="1"/>
  <c r="AA447" i="1"/>
  <c r="AB447" i="1"/>
  <c r="AC447" i="1"/>
  <c r="AD447" i="1"/>
  <c r="AE447" i="1"/>
  <c r="AF447" i="1"/>
  <c r="C456" i="1" a="1"/>
  <c r="C456" i="1"/>
  <c r="C457" i="1"/>
  <c r="C458" i="1"/>
  <c r="C459" i="1"/>
  <c r="C460" i="1"/>
  <c r="C461" i="1"/>
  <c r="C462" i="1"/>
  <c r="C463" i="1"/>
  <c r="C464" i="1"/>
  <c r="C465" i="1"/>
  <c r="C466" i="1"/>
  <c r="X427" i="1" a="1"/>
  <c r="AG427" i="1"/>
  <c r="AG428" i="1"/>
  <c r="AG456" i="1" a="1"/>
  <c r="AG456" i="1"/>
  <c r="W426" i="1" a="1"/>
  <c r="AF426" i="1"/>
  <c r="AF427" i="1"/>
  <c r="AF428" i="1"/>
  <c r="AF456" i="1" a="1"/>
  <c r="AF456" i="1"/>
  <c r="V425" i="1" a="1"/>
  <c r="AE425" i="1"/>
  <c r="AE426" i="1"/>
  <c r="AE427" i="1"/>
  <c r="AE428" i="1"/>
  <c r="AE456" i="1" a="1"/>
  <c r="AE456" i="1"/>
  <c r="U424" i="1" a="1"/>
  <c r="AD424" i="1"/>
  <c r="AD425" i="1"/>
  <c r="AD426" i="1"/>
  <c r="AD427" i="1"/>
  <c r="AD428" i="1"/>
  <c r="AD456" i="1" a="1"/>
  <c r="AD456" i="1"/>
  <c r="T423" i="1" a="1"/>
  <c r="AC423" i="1"/>
  <c r="AC424" i="1"/>
  <c r="AC425" i="1"/>
  <c r="AC426" i="1"/>
  <c r="AC427" i="1"/>
  <c r="AC428" i="1"/>
  <c r="AC456" i="1" a="1"/>
  <c r="AC456" i="1"/>
  <c r="S422" i="1" a="1"/>
  <c r="AB422" i="1"/>
  <c r="AB423" i="1"/>
  <c r="AB424" i="1"/>
  <c r="AB425" i="1"/>
  <c r="AB426" i="1"/>
  <c r="AB427" i="1"/>
  <c r="AB428" i="1"/>
  <c r="AB456" i="1" a="1"/>
  <c r="AB456" i="1"/>
  <c r="R421" i="1" a="1"/>
  <c r="AA421" i="1"/>
  <c r="AA422" i="1"/>
  <c r="AA423" i="1"/>
  <c r="AA424" i="1"/>
  <c r="AA425" i="1"/>
  <c r="AA426" i="1"/>
  <c r="AA427" i="1"/>
  <c r="AA428" i="1"/>
  <c r="AA456" i="1" a="1"/>
  <c r="AA456" i="1"/>
  <c r="Q420" i="1" a="1"/>
  <c r="Z420" i="1"/>
  <c r="Z421" i="1"/>
  <c r="Z422" i="1"/>
  <c r="Z423" i="1"/>
  <c r="Z424" i="1"/>
  <c r="Z425" i="1"/>
  <c r="Z426" i="1"/>
  <c r="Z427" i="1"/>
  <c r="Z428" i="1"/>
  <c r="Z456" i="1" a="1"/>
  <c r="Z456" i="1"/>
  <c r="P419" i="1" a="1"/>
  <c r="Y419" i="1"/>
  <c r="Y420" i="1"/>
  <c r="Y421" i="1"/>
  <c r="Y422" i="1"/>
  <c r="Y423" i="1"/>
  <c r="Y424" i="1"/>
  <c r="Y425" i="1"/>
  <c r="Y426" i="1"/>
  <c r="Y427" i="1"/>
  <c r="Y428" i="1"/>
  <c r="Y456" i="1" a="1"/>
  <c r="Y456" i="1"/>
  <c r="O418" i="1" a="1"/>
  <c r="X418" i="1"/>
  <c r="X419" i="1"/>
  <c r="X420" i="1"/>
  <c r="X421" i="1"/>
  <c r="X422" i="1"/>
  <c r="X423" i="1"/>
  <c r="X424" i="1"/>
  <c r="X425" i="1"/>
  <c r="X426" i="1"/>
  <c r="X427" i="1"/>
  <c r="X428" i="1"/>
  <c r="X456" i="1" a="1"/>
  <c r="X456" i="1"/>
  <c r="W426" i="1"/>
  <c r="W425" i="1"/>
  <c r="V425" i="1"/>
  <c r="W424" i="1"/>
  <c r="V424" i="1"/>
  <c r="U424" i="1"/>
  <c r="W423" i="1"/>
  <c r="V423" i="1"/>
  <c r="U423" i="1"/>
  <c r="T423" i="1"/>
  <c r="W422" i="1"/>
  <c r="V422" i="1"/>
  <c r="U422" i="1"/>
  <c r="T422" i="1"/>
  <c r="S422" i="1"/>
  <c r="W421" i="1"/>
  <c r="V421" i="1"/>
  <c r="U421" i="1"/>
  <c r="T421" i="1"/>
  <c r="S421" i="1"/>
  <c r="R421" i="1"/>
  <c r="W420" i="1"/>
  <c r="V420" i="1"/>
  <c r="U420" i="1"/>
  <c r="T420" i="1"/>
  <c r="S420" i="1"/>
  <c r="R420" i="1"/>
  <c r="Q420" i="1"/>
  <c r="W419" i="1"/>
  <c r="V419" i="1"/>
  <c r="U419" i="1"/>
  <c r="T419" i="1"/>
  <c r="S419" i="1"/>
  <c r="R419" i="1"/>
  <c r="Q419" i="1"/>
  <c r="P419" i="1"/>
  <c r="W418" i="1"/>
  <c r="V418" i="1"/>
  <c r="U418" i="1"/>
  <c r="T418" i="1"/>
  <c r="S418" i="1"/>
  <c r="R418" i="1"/>
  <c r="Q418" i="1"/>
  <c r="P418" i="1"/>
  <c r="O418" i="1"/>
  <c r="AG28" i="1"/>
  <c r="AF28" i="1"/>
  <c r="AE28" i="1"/>
  <c r="AD28" i="1"/>
  <c r="AC28" i="1"/>
  <c r="AB28" i="1"/>
  <c r="AA28" i="1"/>
  <c r="Z28" i="1"/>
  <c r="Y28" i="1"/>
  <c r="X28" i="1"/>
  <c r="N417" i="1" a="1"/>
  <c r="N417" i="1"/>
  <c r="O417" i="1"/>
  <c r="P417" i="1"/>
  <c r="Q417" i="1"/>
  <c r="R417" i="1"/>
  <c r="S417" i="1"/>
  <c r="T417" i="1"/>
  <c r="U417" i="1"/>
  <c r="V417" i="1"/>
  <c r="W417" i="1"/>
  <c r="W428" i="1"/>
  <c r="W28" i="1"/>
  <c r="M416" i="1" a="1"/>
  <c r="M416" i="1"/>
  <c r="N416" i="1"/>
  <c r="O416" i="1"/>
  <c r="P416" i="1"/>
  <c r="Q416" i="1"/>
  <c r="R416" i="1"/>
  <c r="S416" i="1"/>
  <c r="T416" i="1"/>
  <c r="U416" i="1"/>
  <c r="V416" i="1"/>
  <c r="V428" i="1"/>
  <c r="V28" i="1"/>
  <c r="L415" i="1" a="1"/>
  <c r="L415" i="1"/>
  <c r="M415" i="1"/>
  <c r="N415" i="1"/>
  <c r="O415" i="1"/>
  <c r="P415" i="1"/>
  <c r="Q415" i="1"/>
  <c r="R415" i="1"/>
  <c r="S415" i="1"/>
  <c r="T415" i="1"/>
  <c r="U415" i="1"/>
  <c r="U428" i="1"/>
  <c r="U28" i="1"/>
  <c r="K414" i="1" a="1"/>
  <c r="K414" i="1"/>
  <c r="L414" i="1"/>
  <c r="M414" i="1"/>
  <c r="N414" i="1"/>
  <c r="O414" i="1"/>
  <c r="P414" i="1"/>
  <c r="Q414" i="1"/>
  <c r="R414" i="1"/>
  <c r="S414" i="1"/>
  <c r="T414" i="1"/>
  <c r="T428" i="1"/>
  <c r="T28" i="1"/>
  <c r="J413" i="1" a="1"/>
  <c r="J413" i="1"/>
  <c r="K413" i="1"/>
  <c r="L413" i="1"/>
  <c r="M413" i="1"/>
  <c r="N413" i="1"/>
  <c r="O413" i="1"/>
  <c r="P413" i="1"/>
  <c r="Q413" i="1"/>
  <c r="R413" i="1"/>
  <c r="S413" i="1"/>
  <c r="S428" i="1"/>
  <c r="S28" i="1"/>
  <c r="I412" i="1" a="1"/>
  <c r="I412" i="1"/>
  <c r="J412" i="1"/>
  <c r="K412" i="1"/>
  <c r="L412" i="1"/>
  <c r="M412" i="1"/>
  <c r="N412" i="1"/>
  <c r="O412" i="1"/>
  <c r="P412" i="1"/>
  <c r="Q412" i="1"/>
  <c r="R412" i="1"/>
  <c r="R428" i="1"/>
  <c r="R28" i="1"/>
  <c r="H411" i="1" a="1"/>
  <c r="H411" i="1"/>
  <c r="I411" i="1"/>
  <c r="J411" i="1"/>
  <c r="K411" i="1"/>
  <c r="L411" i="1"/>
  <c r="M411" i="1"/>
  <c r="N411" i="1"/>
  <c r="O411" i="1"/>
  <c r="P411" i="1"/>
  <c r="Q411" i="1"/>
  <c r="Q428" i="1"/>
  <c r="Q28" i="1"/>
  <c r="G410" i="1" a="1"/>
  <c r="G410" i="1"/>
  <c r="H410" i="1"/>
  <c r="I410" i="1"/>
  <c r="J410" i="1"/>
  <c r="K410" i="1"/>
  <c r="L410" i="1"/>
  <c r="M410" i="1"/>
  <c r="N410" i="1"/>
  <c r="O410" i="1"/>
  <c r="P410" i="1"/>
  <c r="P428" i="1"/>
  <c r="P28" i="1"/>
  <c r="F409" i="1" a="1"/>
  <c r="F409" i="1"/>
  <c r="G409" i="1"/>
  <c r="H409" i="1"/>
  <c r="I409" i="1"/>
  <c r="J409" i="1"/>
  <c r="K409" i="1"/>
  <c r="L409" i="1"/>
  <c r="M409" i="1"/>
  <c r="N409" i="1"/>
  <c r="O409" i="1"/>
  <c r="O428" i="1"/>
  <c r="O28" i="1"/>
  <c r="E408" i="1" a="1"/>
  <c r="E408" i="1"/>
  <c r="F408" i="1"/>
  <c r="G408" i="1"/>
  <c r="H408" i="1"/>
  <c r="I408" i="1"/>
  <c r="J408" i="1"/>
  <c r="K408" i="1"/>
  <c r="L408" i="1"/>
  <c r="M408" i="1"/>
  <c r="N408" i="1"/>
  <c r="N428" i="1"/>
  <c r="N28" i="1"/>
  <c r="D407" i="1" a="1"/>
  <c r="M407" i="1"/>
  <c r="M428" i="1"/>
  <c r="M28" i="1"/>
  <c r="L407" i="1"/>
  <c r="L428" i="1"/>
  <c r="L28" i="1"/>
  <c r="K407" i="1"/>
  <c r="K428" i="1"/>
  <c r="K28" i="1"/>
  <c r="J407" i="1"/>
  <c r="J428" i="1"/>
  <c r="J28" i="1"/>
  <c r="I407" i="1"/>
  <c r="I428" i="1"/>
  <c r="I28" i="1"/>
  <c r="H407" i="1"/>
  <c r="H428" i="1"/>
  <c r="H28" i="1"/>
  <c r="G407" i="1"/>
  <c r="G428" i="1"/>
  <c r="G28" i="1"/>
  <c r="F407" i="1"/>
  <c r="F428" i="1"/>
  <c r="F28" i="1"/>
  <c r="E407" i="1"/>
  <c r="E428" i="1"/>
  <c r="E28" i="1"/>
  <c r="D407" i="1"/>
  <c r="D428" i="1"/>
  <c r="D28" i="1"/>
  <c r="C27" i="1" a="1"/>
  <c r="C27" i="1"/>
  <c r="D27" i="1"/>
  <c r="E27" i="1"/>
  <c r="F27" i="1"/>
  <c r="G27" i="1"/>
  <c r="H27" i="1"/>
  <c r="I27" i="1"/>
  <c r="J27" i="1"/>
  <c r="K27" i="1"/>
  <c r="L27" i="1"/>
  <c r="M27" i="1"/>
  <c r="N27" i="1"/>
  <c r="O27" i="1"/>
  <c r="P27" i="1"/>
  <c r="Q27" i="1"/>
  <c r="R27" i="1"/>
  <c r="S27" i="1"/>
  <c r="T27" i="1"/>
  <c r="U27" i="1"/>
  <c r="V27" i="1"/>
  <c r="W27" i="1"/>
  <c r="X27" i="1"/>
  <c r="Y27" i="1"/>
  <c r="Z27" i="1"/>
  <c r="AA27" i="1"/>
  <c r="AB27" i="1"/>
  <c r="AC27" i="1"/>
  <c r="AD27" i="1"/>
  <c r="AE27" i="1"/>
  <c r="AF27" i="1"/>
  <c r="AG27" i="1"/>
  <c r="C24" i="1" a="1"/>
  <c r="AG24" i="1"/>
  <c r="C23" i="1" a="1"/>
  <c r="AG23" i="1"/>
  <c r="AG25" i="1" a="1"/>
  <c r="AG25" i="1"/>
  <c r="AF24" i="1"/>
  <c r="AF23" i="1"/>
  <c r="AF25" i="1" a="1"/>
  <c r="AF25" i="1"/>
  <c r="AE24" i="1"/>
  <c r="AE23" i="1"/>
  <c r="AE25" i="1" a="1"/>
  <c r="AE25" i="1"/>
  <c r="AD24" i="1"/>
  <c r="AD23" i="1"/>
  <c r="AD25" i="1" a="1"/>
  <c r="AD25" i="1"/>
  <c r="AC24" i="1"/>
  <c r="AC23" i="1"/>
  <c r="AC25" i="1" a="1"/>
  <c r="AC25" i="1"/>
  <c r="AB24" i="1"/>
  <c r="AB23" i="1"/>
  <c r="AB25" i="1" a="1"/>
  <c r="AB25" i="1"/>
  <c r="AA24" i="1"/>
  <c r="AA23" i="1"/>
  <c r="AA25" i="1" a="1"/>
  <c r="AA25" i="1"/>
  <c r="Z24" i="1"/>
  <c r="Z23" i="1"/>
  <c r="Z25" i="1" a="1"/>
  <c r="Z25" i="1"/>
  <c r="Y24" i="1"/>
  <c r="Y23" i="1"/>
  <c r="Y25" i="1" a="1"/>
  <c r="Y25" i="1"/>
  <c r="X24" i="1"/>
  <c r="X23" i="1"/>
  <c r="X25" i="1" a="1"/>
  <c r="X25" i="1"/>
  <c r="W24" i="1"/>
  <c r="W23" i="1"/>
  <c r="W25" i="1" a="1"/>
  <c r="W25" i="1"/>
  <c r="V24" i="1"/>
  <c r="V23" i="1"/>
  <c r="V25" i="1" a="1"/>
  <c r="V25" i="1"/>
  <c r="U24" i="1"/>
  <c r="U23" i="1"/>
  <c r="U25" i="1" a="1"/>
  <c r="U25" i="1"/>
  <c r="T24" i="1"/>
  <c r="T23" i="1"/>
  <c r="T25" i="1" a="1"/>
  <c r="T25" i="1"/>
  <c r="S24" i="1"/>
  <c r="S23" i="1"/>
  <c r="S25" i="1" a="1"/>
  <c r="S25" i="1"/>
  <c r="R24" i="1"/>
  <c r="R23" i="1"/>
  <c r="R25" i="1" a="1"/>
  <c r="R25" i="1"/>
  <c r="Q24" i="1"/>
  <c r="Q23" i="1"/>
  <c r="Q25" i="1" a="1"/>
  <c r="Q25" i="1"/>
  <c r="P24" i="1"/>
  <c r="P23" i="1"/>
  <c r="P25" i="1" a="1"/>
  <c r="P25" i="1"/>
  <c r="O24" i="1"/>
  <c r="O23" i="1"/>
  <c r="O25" i="1" a="1"/>
  <c r="O25" i="1"/>
  <c r="N24" i="1"/>
  <c r="N23" i="1"/>
  <c r="N25" i="1" a="1"/>
  <c r="N25" i="1"/>
  <c r="M24" i="1"/>
  <c r="M23" i="1"/>
  <c r="M25" i="1" a="1"/>
  <c r="M25" i="1"/>
  <c r="L24" i="1"/>
  <c r="L23" i="1"/>
  <c r="L25" i="1" a="1"/>
  <c r="L25" i="1"/>
  <c r="K24" i="1"/>
  <c r="K23" i="1"/>
  <c r="K25" i="1" a="1"/>
  <c r="K25" i="1"/>
  <c r="J24" i="1"/>
  <c r="J23" i="1"/>
  <c r="J25" i="1" a="1"/>
  <c r="J25" i="1"/>
  <c r="I24" i="1"/>
  <c r="I23" i="1"/>
  <c r="I25" i="1" a="1"/>
  <c r="I25" i="1"/>
  <c r="H24" i="1"/>
  <c r="H23" i="1"/>
  <c r="H25" i="1" a="1"/>
  <c r="H25" i="1"/>
  <c r="G24" i="1"/>
  <c r="G23" i="1"/>
  <c r="G25" i="1" a="1"/>
  <c r="G25" i="1"/>
  <c r="F24" i="1"/>
  <c r="F23" i="1"/>
  <c r="F25" i="1" a="1"/>
  <c r="F25" i="1"/>
  <c r="E24" i="1"/>
  <c r="E23" i="1"/>
  <c r="E25" i="1" a="1"/>
  <c r="E25" i="1"/>
  <c r="D24" i="1"/>
  <c r="D23" i="1"/>
  <c r="D25" i="1" a="1"/>
  <c r="D25" i="1"/>
  <c r="C24" i="1"/>
  <c r="C23" i="1"/>
  <c r="C25" i="1" a="1"/>
  <c r="C25" i="1"/>
  <c r="C21" i="1" a="1"/>
  <c r="C21" i="1"/>
  <c r="D21" i="1"/>
  <c r="E21" i="1"/>
  <c r="F21" i="1"/>
  <c r="G21" i="1"/>
  <c r="H21" i="1"/>
  <c r="I21" i="1"/>
  <c r="J21" i="1"/>
  <c r="K21" i="1"/>
  <c r="L21" i="1"/>
  <c r="M21" i="1"/>
  <c r="N21" i="1"/>
  <c r="O21" i="1"/>
  <c r="P21" i="1"/>
  <c r="Q21" i="1"/>
  <c r="R21" i="1"/>
  <c r="S21" i="1"/>
  <c r="T21" i="1"/>
  <c r="U21" i="1"/>
  <c r="V21" i="1"/>
  <c r="W21" i="1"/>
  <c r="X21" i="1"/>
  <c r="Y21" i="1"/>
  <c r="Z21" i="1"/>
  <c r="AA21" i="1"/>
  <c r="AB21" i="1"/>
  <c r="AC21" i="1"/>
  <c r="AD21" i="1"/>
  <c r="AE21" i="1"/>
  <c r="AF21" i="1"/>
  <c r="AG21" i="1"/>
  <c r="C26" i="1" a="1"/>
  <c r="C26" i="1"/>
  <c r="D26" i="1"/>
  <c r="E26" i="1"/>
  <c r="F26" i="1"/>
  <c r="G26" i="1"/>
  <c r="H26" i="1"/>
  <c r="I26" i="1"/>
  <c r="J26" i="1"/>
  <c r="K26" i="1"/>
  <c r="L26" i="1"/>
  <c r="M26" i="1"/>
  <c r="N26" i="1"/>
  <c r="O26" i="1"/>
  <c r="P26" i="1"/>
  <c r="Q26" i="1"/>
  <c r="R26" i="1"/>
  <c r="S26" i="1"/>
  <c r="T26" i="1"/>
  <c r="U26" i="1"/>
  <c r="V26" i="1"/>
  <c r="W26" i="1"/>
  <c r="X26" i="1"/>
  <c r="Y26" i="1"/>
  <c r="Z26" i="1"/>
  <c r="AA26" i="1"/>
  <c r="AB26" i="1"/>
  <c r="AC26" i="1"/>
  <c r="AD26" i="1"/>
  <c r="AE26" i="1"/>
  <c r="AF26" i="1"/>
  <c r="AG26" i="1"/>
  <c r="C30" i="1" a="1"/>
  <c r="C30" i="1"/>
  <c r="D456" i="1" a="1"/>
  <c r="D456" i="1"/>
  <c r="E456" i="1"/>
  <c r="F456" i="1"/>
  <c r="G456" i="1"/>
  <c r="H456" i="1"/>
  <c r="I456" i="1"/>
  <c r="J456" i="1"/>
  <c r="K456" i="1"/>
  <c r="L456" i="1"/>
  <c r="M456" i="1"/>
  <c r="N456" i="1"/>
  <c r="O456" i="1"/>
  <c r="P456" i="1"/>
  <c r="Q456" i="1"/>
  <c r="R456" i="1"/>
  <c r="S456" i="1"/>
  <c r="T456" i="1"/>
  <c r="U456" i="1"/>
  <c r="V456" i="1"/>
  <c r="W456" i="1"/>
  <c r="D457" i="1" a="1"/>
  <c r="D457" i="1"/>
  <c r="E457" i="1"/>
  <c r="F457" i="1"/>
  <c r="G457" i="1"/>
  <c r="H457" i="1"/>
  <c r="I457" i="1"/>
  <c r="J457" i="1"/>
  <c r="K457" i="1"/>
  <c r="L457" i="1"/>
  <c r="M457" i="1"/>
  <c r="N457" i="1"/>
  <c r="O457" i="1"/>
  <c r="P457" i="1"/>
  <c r="Q457" i="1"/>
  <c r="R457" i="1"/>
  <c r="S457" i="1"/>
  <c r="T457" i="1"/>
  <c r="U457" i="1"/>
  <c r="V457" i="1"/>
  <c r="W457" i="1"/>
  <c r="X457" i="1"/>
  <c r="Y457" i="1"/>
  <c r="Z457" i="1"/>
  <c r="AA457" i="1"/>
  <c r="AB457" i="1"/>
  <c r="AC457" i="1"/>
  <c r="AD457" i="1"/>
  <c r="AE457" i="1"/>
  <c r="AF457" i="1"/>
  <c r="AG457" i="1"/>
  <c r="D458" i="1"/>
  <c r="E458" i="1"/>
  <c r="F458" i="1"/>
  <c r="G458" i="1"/>
  <c r="H458" i="1"/>
  <c r="I458" i="1"/>
  <c r="J458" i="1"/>
  <c r="K458" i="1"/>
  <c r="L458" i="1"/>
  <c r="M458" i="1"/>
  <c r="N458" i="1"/>
  <c r="O458" i="1"/>
  <c r="P458" i="1"/>
  <c r="Q458" i="1"/>
  <c r="R458" i="1"/>
  <c r="S458" i="1"/>
  <c r="T458" i="1"/>
  <c r="U458" i="1"/>
  <c r="V458" i="1"/>
  <c r="W458" i="1"/>
  <c r="X458" i="1"/>
  <c r="Y458" i="1"/>
  <c r="Z458" i="1"/>
  <c r="AA458" i="1"/>
  <c r="AB458" i="1"/>
  <c r="AC458" i="1"/>
  <c r="AD458" i="1"/>
  <c r="AE458" i="1"/>
  <c r="AF458" i="1"/>
  <c r="AG458" i="1"/>
  <c r="D459" i="1"/>
  <c r="E459" i="1"/>
  <c r="F459" i="1"/>
  <c r="G459" i="1"/>
  <c r="H459" i="1"/>
  <c r="I459" i="1"/>
  <c r="J459" i="1"/>
  <c r="K459" i="1"/>
  <c r="L459" i="1"/>
  <c r="M459" i="1"/>
  <c r="N459" i="1"/>
  <c r="O459" i="1"/>
  <c r="P459" i="1"/>
  <c r="Q459" i="1"/>
  <c r="R459" i="1"/>
  <c r="S459" i="1"/>
  <c r="T459" i="1"/>
  <c r="U459" i="1"/>
  <c r="V459" i="1"/>
  <c r="W459" i="1"/>
  <c r="X459" i="1"/>
  <c r="Y459" i="1"/>
  <c r="Z459" i="1"/>
  <c r="AA459" i="1"/>
  <c r="AB459" i="1"/>
  <c r="AC459" i="1"/>
  <c r="AD459" i="1"/>
  <c r="AE459" i="1"/>
  <c r="AF459" i="1"/>
  <c r="AG459" i="1"/>
  <c r="D460" i="1"/>
  <c r="E460" i="1"/>
  <c r="F460" i="1"/>
  <c r="G460" i="1"/>
  <c r="H460" i="1"/>
  <c r="I460" i="1"/>
  <c r="J460" i="1"/>
  <c r="K460" i="1"/>
  <c r="L460" i="1"/>
  <c r="M460" i="1"/>
  <c r="N460" i="1"/>
  <c r="O460" i="1"/>
  <c r="P460" i="1"/>
  <c r="Q460" i="1"/>
  <c r="R460" i="1"/>
  <c r="S460" i="1"/>
  <c r="T460" i="1"/>
  <c r="U460" i="1"/>
  <c r="V460" i="1"/>
  <c r="W460" i="1"/>
  <c r="X460" i="1"/>
  <c r="Y460" i="1"/>
  <c r="Z460" i="1"/>
  <c r="AA460" i="1"/>
  <c r="AB460" i="1"/>
  <c r="AC460" i="1"/>
  <c r="AD460" i="1"/>
  <c r="AE460" i="1"/>
  <c r="AF460" i="1"/>
  <c r="AG460" i="1"/>
  <c r="D461" i="1"/>
  <c r="E461" i="1"/>
  <c r="F461" i="1"/>
  <c r="G461" i="1"/>
  <c r="H461" i="1"/>
  <c r="I461" i="1"/>
  <c r="J461" i="1"/>
  <c r="K461" i="1"/>
  <c r="L461" i="1"/>
  <c r="M461" i="1"/>
  <c r="N461" i="1"/>
  <c r="O461" i="1"/>
  <c r="P461" i="1"/>
  <c r="Q461" i="1"/>
  <c r="R461" i="1"/>
  <c r="S461" i="1"/>
  <c r="T461" i="1"/>
  <c r="U461" i="1"/>
  <c r="V461" i="1"/>
  <c r="W461" i="1"/>
  <c r="X461" i="1"/>
  <c r="Y461" i="1"/>
  <c r="Z461" i="1"/>
  <c r="AA461" i="1"/>
  <c r="AB461" i="1"/>
  <c r="AC461" i="1"/>
  <c r="AD461" i="1"/>
  <c r="AE461" i="1"/>
  <c r="AF461" i="1"/>
  <c r="AG461" i="1"/>
  <c r="D462" i="1"/>
  <c r="E462" i="1"/>
  <c r="F462" i="1"/>
  <c r="G462" i="1"/>
  <c r="H462" i="1"/>
  <c r="I462" i="1"/>
  <c r="J462" i="1"/>
  <c r="K462" i="1"/>
  <c r="L462" i="1"/>
  <c r="M462" i="1"/>
  <c r="N462" i="1"/>
  <c r="O462" i="1"/>
  <c r="P462" i="1"/>
  <c r="Q462" i="1"/>
  <c r="R462" i="1"/>
  <c r="S462" i="1"/>
  <c r="T462" i="1"/>
  <c r="U462" i="1"/>
  <c r="V462" i="1"/>
  <c r="W462" i="1"/>
  <c r="X462" i="1"/>
  <c r="Y462" i="1"/>
  <c r="Z462" i="1"/>
  <c r="AA462" i="1"/>
  <c r="AB462" i="1"/>
  <c r="AC462" i="1"/>
  <c r="AD462" i="1"/>
  <c r="AE462" i="1"/>
  <c r="AF462" i="1"/>
  <c r="AG462" i="1"/>
  <c r="D463" i="1"/>
  <c r="E463" i="1"/>
  <c r="F463" i="1"/>
  <c r="G463" i="1"/>
  <c r="H463" i="1"/>
  <c r="I463" i="1"/>
  <c r="J463" i="1"/>
  <c r="K463" i="1"/>
  <c r="L463" i="1"/>
  <c r="M463" i="1"/>
  <c r="N463" i="1"/>
  <c r="O463" i="1"/>
  <c r="P463" i="1"/>
  <c r="Q463" i="1"/>
  <c r="R463" i="1"/>
  <c r="S463" i="1"/>
  <c r="T463" i="1"/>
  <c r="U463" i="1"/>
  <c r="V463" i="1"/>
  <c r="W463" i="1"/>
  <c r="X463" i="1"/>
  <c r="Y463" i="1"/>
  <c r="Z463" i="1"/>
  <c r="AA463" i="1"/>
  <c r="AB463" i="1"/>
  <c r="AC463" i="1"/>
  <c r="AD463" i="1"/>
  <c r="AE463" i="1"/>
  <c r="AF463" i="1"/>
  <c r="AG463" i="1"/>
  <c r="D464" i="1"/>
  <c r="E464" i="1"/>
  <c r="F464" i="1"/>
  <c r="G464" i="1"/>
  <c r="H464" i="1"/>
  <c r="I464" i="1"/>
  <c r="J464" i="1"/>
  <c r="K464" i="1"/>
  <c r="L464" i="1"/>
  <c r="M464" i="1"/>
  <c r="N464" i="1"/>
  <c r="O464" i="1"/>
  <c r="P464" i="1"/>
  <c r="Q464" i="1"/>
  <c r="R464" i="1"/>
  <c r="S464" i="1"/>
  <c r="T464" i="1"/>
  <c r="U464" i="1"/>
  <c r="V464" i="1"/>
  <c r="W464" i="1"/>
  <c r="X464" i="1"/>
  <c r="Y464" i="1"/>
  <c r="Z464" i="1"/>
  <c r="AA464" i="1"/>
  <c r="AB464" i="1"/>
  <c r="AC464" i="1"/>
  <c r="AD464" i="1"/>
  <c r="AE464" i="1"/>
  <c r="AF464" i="1"/>
  <c r="AG464" i="1"/>
  <c r="D465" i="1"/>
  <c r="E465" i="1"/>
  <c r="F465" i="1"/>
  <c r="G465" i="1"/>
  <c r="H465" i="1"/>
  <c r="I465" i="1"/>
  <c r="J465" i="1"/>
  <c r="K465" i="1"/>
  <c r="L465" i="1"/>
  <c r="M465" i="1"/>
  <c r="N465" i="1"/>
  <c r="O465" i="1"/>
  <c r="P465" i="1"/>
  <c r="Q465" i="1"/>
  <c r="R465" i="1"/>
  <c r="S465" i="1"/>
  <c r="T465" i="1"/>
  <c r="U465" i="1"/>
  <c r="V465" i="1"/>
  <c r="W465" i="1"/>
  <c r="X465" i="1"/>
  <c r="Y465" i="1"/>
  <c r="Z465" i="1"/>
  <c r="AA465" i="1"/>
  <c r="AB465" i="1"/>
  <c r="AC465" i="1"/>
  <c r="AD465" i="1"/>
  <c r="AE465" i="1"/>
  <c r="AF465" i="1"/>
  <c r="AG465" i="1"/>
  <c r="D466" i="1"/>
  <c r="E466" i="1"/>
  <c r="F466" i="1"/>
  <c r="G466" i="1"/>
  <c r="H466" i="1"/>
  <c r="I466" i="1"/>
  <c r="J466" i="1"/>
  <c r="K466" i="1"/>
  <c r="L466" i="1"/>
  <c r="M466" i="1"/>
  <c r="N466" i="1"/>
  <c r="O466" i="1"/>
  <c r="P466" i="1"/>
  <c r="Q466" i="1"/>
  <c r="R466" i="1"/>
  <c r="S466" i="1"/>
  <c r="T466" i="1"/>
  <c r="U466" i="1"/>
  <c r="V466" i="1"/>
  <c r="W466" i="1"/>
  <c r="X466" i="1"/>
  <c r="Y466" i="1"/>
  <c r="Z466" i="1"/>
  <c r="AA466" i="1"/>
  <c r="AB466" i="1"/>
  <c r="AC466" i="1"/>
  <c r="AD466" i="1"/>
  <c r="AE466" i="1"/>
  <c r="AF466" i="1"/>
  <c r="AG466" i="1"/>
  <c r="X496" i="1" a="1"/>
  <c r="X496" i="1"/>
  <c r="X497" i="1"/>
  <c r="X498" i="1"/>
  <c r="X499" i="1"/>
  <c r="X500" i="1"/>
  <c r="X501" i="1"/>
  <c r="X502" i="1"/>
  <c r="X503" i="1"/>
  <c r="X504" i="1"/>
  <c r="X505" i="1"/>
  <c r="X506" i="1"/>
  <c r="Y497" i="1" a="1"/>
  <c r="Y497" i="1"/>
  <c r="Y498" i="1"/>
  <c r="Y499" i="1"/>
  <c r="Y500" i="1"/>
  <c r="Y501" i="1"/>
  <c r="Y502" i="1"/>
  <c r="Y503" i="1"/>
  <c r="Y504" i="1"/>
  <c r="Y505" i="1"/>
  <c r="Y506" i="1"/>
  <c r="Y507" i="1"/>
  <c r="Z498" i="1" a="1"/>
  <c r="Z498" i="1"/>
  <c r="Z499" i="1"/>
  <c r="Z500" i="1"/>
  <c r="Z501" i="1"/>
  <c r="Z502" i="1"/>
  <c r="Z503" i="1"/>
  <c r="Z504" i="1"/>
  <c r="Z505" i="1"/>
  <c r="Z506" i="1"/>
  <c r="Z507" i="1"/>
  <c r="Z508" i="1"/>
  <c r="AA499" i="1" a="1"/>
  <c r="AA499" i="1"/>
  <c r="AA500" i="1"/>
  <c r="AA501" i="1"/>
  <c r="AA502" i="1"/>
  <c r="AA503" i="1"/>
  <c r="AA504" i="1"/>
  <c r="AA505" i="1"/>
  <c r="AA506" i="1"/>
  <c r="AA507" i="1"/>
  <c r="AA508" i="1"/>
  <c r="AA509" i="1"/>
  <c r="AB500" i="1" a="1"/>
  <c r="AB500" i="1"/>
  <c r="AB501" i="1"/>
  <c r="AB502" i="1"/>
  <c r="AB503" i="1"/>
  <c r="AB504" i="1"/>
  <c r="AB505" i="1"/>
  <c r="AB506" i="1"/>
  <c r="AB507" i="1"/>
  <c r="AB508" i="1"/>
  <c r="AB509" i="1"/>
  <c r="AB510" i="1"/>
  <c r="AC501" i="1" a="1"/>
  <c r="AC501" i="1"/>
  <c r="AC502" i="1"/>
  <c r="AC503" i="1"/>
  <c r="AC504" i="1"/>
  <c r="AC505" i="1"/>
  <c r="AC506" i="1"/>
  <c r="AC507" i="1"/>
  <c r="AC508" i="1"/>
  <c r="AC509" i="1"/>
  <c r="AC510" i="1"/>
  <c r="AC511" i="1"/>
  <c r="AD502" i="1" a="1"/>
  <c r="AD502" i="1"/>
  <c r="AD503" i="1"/>
  <c r="AD504" i="1"/>
  <c r="AD505" i="1"/>
  <c r="AD506" i="1"/>
  <c r="AD507" i="1"/>
  <c r="AD508" i="1"/>
  <c r="AD509" i="1"/>
  <c r="AD510" i="1"/>
  <c r="AD511" i="1"/>
  <c r="AD512" i="1"/>
  <c r="AE503" i="1" a="1"/>
  <c r="AE503" i="1"/>
  <c r="AE504" i="1"/>
  <c r="AE505" i="1"/>
  <c r="AE506" i="1"/>
  <c r="AE507" i="1"/>
  <c r="AE508" i="1"/>
  <c r="AE509" i="1"/>
  <c r="AE510" i="1"/>
  <c r="AE511" i="1"/>
  <c r="AE512" i="1"/>
  <c r="AE513" i="1"/>
  <c r="AF504" i="1" a="1"/>
  <c r="AF504" i="1"/>
  <c r="AF505" i="1"/>
  <c r="AF506" i="1"/>
  <c r="AF507" i="1"/>
  <c r="AF508" i="1"/>
  <c r="AF509" i="1"/>
  <c r="AF510" i="1"/>
  <c r="AF511" i="1"/>
  <c r="AF512" i="1"/>
  <c r="AF513" i="1"/>
  <c r="AF514" i="1"/>
  <c r="AG505" i="1" a="1"/>
  <c r="AG505" i="1"/>
  <c r="AG506" i="1"/>
  <c r="AG507" i="1"/>
  <c r="AG508" i="1"/>
  <c r="AG509" i="1"/>
  <c r="AG510" i="1"/>
  <c r="AG511" i="1"/>
  <c r="AG512" i="1"/>
  <c r="AG513" i="1"/>
  <c r="AG514" i="1"/>
  <c r="AG515" i="1"/>
  <c r="W495" i="1" a="1"/>
  <c r="W505" i="1"/>
  <c r="AH505" i="1"/>
  <c r="AG29" i="1"/>
  <c r="AG30" i="1"/>
  <c r="V494" i="1" a="1"/>
  <c r="V504" i="1"/>
  <c r="W504" i="1"/>
  <c r="AH504" i="1"/>
  <c r="AF29" i="1"/>
  <c r="AF30" i="1"/>
  <c r="U493" i="1" a="1"/>
  <c r="U503" i="1"/>
  <c r="V503" i="1"/>
  <c r="W503" i="1"/>
  <c r="AH503" i="1"/>
  <c r="AE29" i="1"/>
  <c r="AE30" i="1"/>
  <c r="T492" i="1" a="1"/>
  <c r="T502" i="1"/>
  <c r="U502" i="1"/>
  <c r="V502" i="1"/>
  <c r="W502" i="1"/>
  <c r="AH502" i="1"/>
  <c r="AD29" i="1"/>
  <c r="AD30" i="1"/>
  <c r="S491" i="1" a="1"/>
  <c r="S501" i="1"/>
  <c r="T501" i="1"/>
  <c r="U501" i="1"/>
  <c r="V501" i="1"/>
  <c r="W501" i="1"/>
  <c r="AH501" i="1"/>
  <c r="AC29" i="1"/>
  <c r="AC30" i="1"/>
  <c r="R490" i="1" a="1"/>
  <c r="R500" i="1"/>
  <c r="S500" i="1"/>
  <c r="T500" i="1"/>
  <c r="U500" i="1"/>
  <c r="V500" i="1"/>
  <c r="W500" i="1"/>
  <c r="AH500" i="1"/>
  <c r="AB29" i="1"/>
  <c r="AB30" i="1"/>
  <c r="Q489" i="1" a="1"/>
  <c r="Q499" i="1"/>
  <c r="R499" i="1"/>
  <c r="S499" i="1"/>
  <c r="T499" i="1"/>
  <c r="U499" i="1"/>
  <c r="V499" i="1"/>
  <c r="W499" i="1"/>
  <c r="AH499" i="1"/>
  <c r="AA29" i="1"/>
  <c r="AA30" i="1"/>
  <c r="P488" i="1" a="1"/>
  <c r="P498" i="1"/>
  <c r="Q498" i="1"/>
  <c r="R498" i="1"/>
  <c r="S498" i="1"/>
  <c r="T498" i="1"/>
  <c r="U498" i="1"/>
  <c r="V498" i="1"/>
  <c r="W498" i="1"/>
  <c r="AH498" i="1"/>
  <c r="Z29" i="1"/>
  <c r="Z30" i="1"/>
  <c r="O487" i="1" a="1"/>
  <c r="O497" i="1"/>
  <c r="P497" i="1"/>
  <c r="Q497" i="1"/>
  <c r="R497" i="1"/>
  <c r="S497" i="1"/>
  <c r="T497" i="1"/>
  <c r="U497" i="1"/>
  <c r="V497" i="1"/>
  <c r="W497" i="1"/>
  <c r="AH497" i="1"/>
  <c r="Y29" i="1"/>
  <c r="Y30" i="1"/>
  <c r="N486" i="1" a="1"/>
  <c r="N496" i="1"/>
  <c r="O496" i="1"/>
  <c r="P496" i="1"/>
  <c r="Q496" i="1"/>
  <c r="R496" i="1"/>
  <c r="S496" i="1"/>
  <c r="T496" i="1"/>
  <c r="U496" i="1"/>
  <c r="V496" i="1"/>
  <c r="W496" i="1"/>
  <c r="AH496" i="1"/>
  <c r="X29" i="1"/>
  <c r="X30" i="1"/>
  <c r="M485" i="1" a="1"/>
  <c r="M495" i="1"/>
  <c r="N495" i="1"/>
  <c r="O495" i="1"/>
  <c r="P495" i="1"/>
  <c r="Q495" i="1"/>
  <c r="R495" i="1"/>
  <c r="S495" i="1"/>
  <c r="T495" i="1"/>
  <c r="U495" i="1"/>
  <c r="V495" i="1"/>
  <c r="W495" i="1"/>
  <c r="AH495" i="1"/>
  <c r="W29" i="1"/>
  <c r="W30" i="1"/>
  <c r="L484" i="1" a="1"/>
  <c r="L494" i="1"/>
  <c r="M494" i="1"/>
  <c r="N494" i="1"/>
  <c r="O494" i="1"/>
  <c r="P494" i="1"/>
  <c r="Q494" i="1"/>
  <c r="R494" i="1"/>
  <c r="S494" i="1"/>
  <c r="T494" i="1"/>
  <c r="U494" i="1"/>
  <c r="V494" i="1"/>
  <c r="AH494" i="1"/>
  <c r="V29" i="1"/>
  <c r="V30" i="1"/>
  <c r="K483" i="1" a="1"/>
  <c r="K493" i="1"/>
  <c r="L493" i="1"/>
  <c r="M493" i="1"/>
  <c r="N493" i="1"/>
  <c r="O493" i="1"/>
  <c r="P493" i="1"/>
  <c r="Q493" i="1"/>
  <c r="R493" i="1"/>
  <c r="S493" i="1"/>
  <c r="T493" i="1"/>
  <c r="U493" i="1"/>
  <c r="AH493" i="1"/>
  <c r="U29" i="1"/>
  <c r="U30" i="1"/>
  <c r="J482" i="1" a="1"/>
  <c r="J492" i="1"/>
  <c r="K492" i="1"/>
  <c r="L492" i="1"/>
  <c r="M492" i="1"/>
  <c r="N492" i="1"/>
  <c r="O492" i="1"/>
  <c r="P492" i="1"/>
  <c r="Q492" i="1"/>
  <c r="R492" i="1"/>
  <c r="S492" i="1"/>
  <c r="T492" i="1"/>
  <c r="AH492" i="1"/>
  <c r="T29" i="1"/>
  <c r="T30" i="1"/>
  <c r="I481" i="1" a="1"/>
  <c r="I491" i="1"/>
  <c r="J491" i="1"/>
  <c r="K491" i="1"/>
  <c r="L491" i="1"/>
  <c r="M491" i="1"/>
  <c r="N491" i="1"/>
  <c r="O491" i="1"/>
  <c r="P491" i="1"/>
  <c r="Q491" i="1"/>
  <c r="R491" i="1"/>
  <c r="S491" i="1"/>
  <c r="AH491" i="1"/>
  <c r="S29" i="1"/>
  <c r="S30" i="1"/>
  <c r="H480" i="1" a="1"/>
  <c r="H490" i="1"/>
  <c r="I490" i="1"/>
  <c r="J490" i="1"/>
  <c r="K490" i="1"/>
  <c r="L490" i="1"/>
  <c r="M490" i="1"/>
  <c r="N490" i="1"/>
  <c r="O490" i="1"/>
  <c r="P490" i="1"/>
  <c r="Q490" i="1"/>
  <c r="R490" i="1"/>
  <c r="AH490" i="1"/>
  <c r="R29" i="1"/>
  <c r="R30" i="1"/>
  <c r="G479" i="1" a="1"/>
  <c r="G489" i="1"/>
  <c r="H489" i="1"/>
  <c r="I489" i="1"/>
  <c r="J489" i="1"/>
  <c r="K489" i="1"/>
  <c r="L489" i="1"/>
  <c r="M489" i="1"/>
  <c r="N489" i="1"/>
  <c r="O489" i="1"/>
  <c r="P489" i="1"/>
  <c r="Q489" i="1"/>
  <c r="AH489" i="1"/>
  <c r="Q29" i="1"/>
  <c r="Q30" i="1"/>
  <c r="F478" i="1" a="1"/>
  <c r="F488" i="1"/>
  <c r="G488" i="1"/>
  <c r="H488" i="1"/>
  <c r="I488" i="1"/>
  <c r="J488" i="1"/>
  <c r="K488" i="1"/>
  <c r="L488" i="1"/>
  <c r="M488" i="1"/>
  <c r="N488" i="1"/>
  <c r="O488" i="1"/>
  <c r="P488" i="1"/>
  <c r="AH488" i="1"/>
  <c r="P29" i="1"/>
  <c r="P30" i="1"/>
  <c r="E477" i="1" a="1"/>
  <c r="E487" i="1"/>
  <c r="F487" i="1"/>
  <c r="G487" i="1"/>
  <c r="H487" i="1"/>
  <c r="I487" i="1"/>
  <c r="J487" i="1"/>
  <c r="K487" i="1"/>
  <c r="L487" i="1"/>
  <c r="M487" i="1"/>
  <c r="N487" i="1"/>
  <c r="O487" i="1"/>
  <c r="AH487" i="1"/>
  <c r="O29" i="1"/>
  <c r="O30" i="1"/>
  <c r="D476" i="1" a="1"/>
  <c r="D486" i="1"/>
  <c r="E486" i="1"/>
  <c r="F486" i="1"/>
  <c r="G486" i="1"/>
  <c r="H486" i="1"/>
  <c r="I486" i="1"/>
  <c r="J486" i="1"/>
  <c r="K486" i="1"/>
  <c r="L486" i="1"/>
  <c r="M486" i="1"/>
  <c r="N486" i="1"/>
  <c r="AH486" i="1"/>
  <c r="N29" i="1"/>
  <c r="N30" i="1"/>
  <c r="D485" i="1"/>
  <c r="E485" i="1"/>
  <c r="F485" i="1"/>
  <c r="G485" i="1"/>
  <c r="H485" i="1"/>
  <c r="I485" i="1"/>
  <c r="J485" i="1"/>
  <c r="K485" i="1"/>
  <c r="L485" i="1"/>
  <c r="M485" i="1"/>
  <c r="AH485" i="1"/>
  <c r="M29" i="1"/>
  <c r="M30" i="1"/>
  <c r="D484" i="1"/>
  <c r="E484" i="1"/>
  <c r="F484" i="1"/>
  <c r="G484" i="1"/>
  <c r="H484" i="1"/>
  <c r="I484" i="1"/>
  <c r="J484" i="1"/>
  <c r="K484" i="1"/>
  <c r="L484" i="1"/>
  <c r="AH484" i="1"/>
  <c r="L29" i="1"/>
  <c r="L30" i="1"/>
  <c r="D483" i="1"/>
  <c r="E483" i="1"/>
  <c r="F483" i="1"/>
  <c r="G483" i="1"/>
  <c r="H483" i="1"/>
  <c r="I483" i="1"/>
  <c r="J483" i="1"/>
  <c r="K483" i="1"/>
  <c r="AH483" i="1"/>
  <c r="K29" i="1"/>
  <c r="K30" i="1"/>
  <c r="D482" i="1"/>
  <c r="E482" i="1"/>
  <c r="F482" i="1"/>
  <c r="G482" i="1"/>
  <c r="H482" i="1"/>
  <c r="I482" i="1"/>
  <c r="J482" i="1"/>
  <c r="AH482" i="1"/>
  <c r="J29" i="1"/>
  <c r="J30" i="1"/>
  <c r="D481" i="1"/>
  <c r="E481" i="1"/>
  <c r="F481" i="1"/>
  <c r="G481" i="1"/>
  <c r="H481" i="1"/>
  <c r="I481" i="1"/>
  <c r="AH481" i="1"/>
  <c r="I29" i="1"/>
  <c r="I30" i="1"/>
  <c r="D480" i="1"/>
  <c r="E480" i="1"/>
  <c r="F480" i="1"/>
  <c r="G480" i="1"/>
  <c r="H480" i="1"/>
  <c r="AH480" i="1"/>
  <c r="H29" i="1"/>
  <c r="H30" i="1"/>
  <c r="D479" i="1"/>
  <c r="E479" i="1"/>
  <c r="F479" i="1"/>
  <c r="G479" i="1"/>
  <c r="AH479" i="1"/>
  <c r="G29" i="1"/>
  <c r="G30" i="1"/>
  <c r="D478" i="1"/>
  <c r="E478" i="1"/>
  <c r="F478" i="1"/>
  <c r="AH478" i="1"/>
  <c r="F29" i="1"/>
  <c r="F30" i="1"/>
  <c r="D477" i="1"/>
  <c r="E477" i="1"/>
  <c r="AH477" i="1"/>
  <c r="E29" i="1"/>
  <c r="E30" i="1"/>
  <c r="D476" i="1"/>
  <c r="AH476" i="1"/>
  <c r="D29" i="1"/>
  <c r="D30" i="1"/>
  <c r="D31" i="1" a="1"/>
  <c r="D31" i="1"/>
  <c r="E31" i="1"/>
  <c r="F31" i="1"/>
  <c r="G31" i="1"/>
  <c r="H31" i="1"/>
  <c r="I31" i="1"/>
  <c r="J31" i="1"/>
  <c r="K31" i="1"/>
  <c r="L31" i="1"/>
  <c r="M31" i="1"/>
  <c r="N31" i="1"/>
  <c r="O31" i="1"/>
  <c r="P31" i="1"/>
  <c r="Q31" i="1"/>
  <c r="R31" i="1"/>
  <c r="S31" i="1"/>
  <c r="T31" i="1"/>
  <c r="U31" i="1"/>
  <c r="V31" i="1"/>
  <c r="W31" i="1"/>
  <c r="X31" i="1"/>
  <c r="Y31" i="1"/>
  <c r="Z31" i="1"/>
  <c r="AA31" i="1"/>
  <c r="AB31" i="1"/>
  <c r="AC31" i="1"/>
  <c r="AD31" i="1"/>
  <c r="AE31" i="1"/>
  <c r="AF31" i="1"/>
  <c r="AG31" i="1"/>
</calcChain>
</file>

<file path=xl/sharedStrings.xml><?xml version="1.0" encoding="utf-8"?>
<sst xmlns="http://schemas.openxmlformats.org/spreadsheetml/2006/main" count="459" uniqueCount="219">
  <si>
    <t xml:space="preserve">TOTAL is the cumulative shell in the dead shell pool corrected for shell loss - this is the series of values that are copied to the summary table at the beginning of this spreadsheet. </t>
  </si>
  <si>
    <t>calculate total dead shell in shell pool - all volumes in L</t>
  </si>
  <si>
    <t>age 0</t>
  </si>
  <si>
    <t>age 1</t>
  </si>
  <si>
    <t>age 2</t>
  </si>
  <si>
    <t>age 3</t>
  </si>
  <si>
    <t>age 4</t>
  </si>
  <si>
    <t>age 5</t>
  </si>
  <si>
    <t>production</t>
  </si>
  <si>
    <t>year class1</t>
  </si>
  <si>
    <t xml:space="preserve">Below is the summary input-output table. It includes the user defined inputs in red, and the outputs, in black, from the subsequent parts of the accounting exercise (estimator). </t>
  </si>
  <si>
    <t>values for nlog10(2)/T for varying values of T</t>
  </si>
  <si>
    <t>shell accretion (L.m^-2.y^-1)</t>
  </si>
  <si>
    <t xml:space="preserve">I NEED TO CHECK THIS….I think this should be log10(So/Sn) = nlog10(2)/T where So and Sn are the intial and final values, n is the number of elapsed years, and T is the half life in years. </t>
  </si>
  <si>
    <t xml:space="preserve">this column is years after addition to dead shell pool with year 0 being start of series. </t>
  </si>
  <si>
    <t xml:space="preserve">TOTAL </t>
  </si>
  <si>
    <t>examine the log(Sn/So) relationship for varying values of n and T setting Sn at a unit value of 1.0</t>
  </si>
  <si>
    <t>T=</t>
  </si>
  <si>
    <t>ratio Sn/So</t>
  </si>
  <si>
    <t xml:space="preserve">Powell et al (2007) equation 12 is log10(Sn/So) = nlog10(2)/T where So and Sn are the intial and final values, n is the number of elapsed years, and T is the half life in years. </t>
  </si>
  <si>
    <t>1 gm =</t>
  </si>
  <si>
    <t>L</t>
  </si>
  <si>
    <t>age</t>
  </si>
  <si>
    <t>length</t>
  </si>
  <si>
    <t>meat weight</t>
  </si>
  <si>
    <t>shell volume</t>
  </si>
  <si>
    <t>these do not match those to the left - But this is what I use in the JR ms. Check where they came from…..</t>
  </si>
  <si>
    <t>year class 10</t>
  </si>
  <si>
    <t>year class 0</t>
  </si>
  <si>
    <t>progression of years in time left to right, 0 through 30 with recruitment limited to years 0 through 20</t>
  </si>
  <si>
    <t>weight (g)</t>
  </si>
  <si>
    <t>production (g/y/ind)</t>
  </si>
  <si>
    <t>total live shell production (L)</t>
  </si>
  <si>
    <t>cohort1</t>
  </si>
  <si>
    <t>cohort0</t>
  </si>
  <si>
    <t>cohort2</t>
  </si>
  <si>
    <t>cohort3</t>
  </si>
  <si>
    <t>cohort4</t>
  </si>
  <si>
    <t>cohort5</t>
  </si>
  <si>
    <t>cohort6</t>
  </si>
  <si>
    <t>cohort7</t>
  </si>
  <si>
    <t>cohort8</t>
  </si>
  <si>
    <t>cohort9</t>
  </si>
  <si>
    <t>cohort10</t>
  </si>
  <si>
    <t>cphort11</t>
  </si>
  <si>
    <t>cohort12</t>
  </si>
  <si>
    <t>cohort13</t>
  </si>
  <si>
    <t>cohort14</t>
  </si>
  <si>
    <t>cohort15</t>
  </si>
  <si>
    <t>cohort16</t>
  </si>
  <si>
    <t>cohort17</t>
  </si>
  <si>
    <t>cohort18</t>
  </si>
  <si>
    <t>cohort19</t>
  </si>
  <si>
    <t>cohort20</t>
  </si>
  <si>
    <t>C3</t>
  </si>
  <si>
    <t>C4</t>
  </si>
  <si>
    <t>C5</t>
  </si>
  <si>
    <t>C6</t>
  </si>
  <si>
    <t xml:space="preserve">conversion function: biomass production (g dry tissue) to shell production (L)  </t>
  </si>
  <si>
    <t>standing live shell (L.m^-2)</t>
  </si>
  <si>
    <t>live shell prodn (L.m^-2.y^-1).</t>
  </si>
  <si>
    <t>total live + dead shell (L.m^-2)</t>
  </si>
  <si>
    <t xml:space="preserve">whole population demographic, numbers surviving by age class, plus fill in the blanks with zeros to keep the formulas happy in subsequent calculation. </t>
  </si>
  <si>
    <t xml:space="preserve">whole population demographic with survival values expressed as a percentage of the total. </t>
  </si>
  <si>
    <t>note: these are percentage values and may be nonsense because they are division of numbers &lt;&lt;1.0</t>
  </si>
  <si>
    <t>expressing biomass contribution of the year class as a percentage of the total biomass</t>
  </si>
  <si>
    <t>total biomass</t>
  </si>
  <si>
    <t>one VA bushel is 50L</t>
  </si>
  <si>
    <t>year label</t>
  </si>
  <si>
    <t>one acre in 4048m^2</t>
  </si>
  <si>
    <t>progresssion of each cohort  by number of LIVE oysters</t>
  </si>
  <si>
    <t>progresssion of each cohort by number of DEAD oysters</t>
  </si>
  <si>
    <t xml:space="preserve">note this table is partially inverted compared to previous tables. </t>
  </si>
  <si>
    <t>horizontal label 1-30 is progression over time in years</t>
  </si>
  <si>
    <t>shell vol (L)</t>
  </si>
  <si>
    <t>shell production (L)</t>
  </si>
  <si>
    <t>age 6</t>
  </si>
  <si>
    <t>age 7</t>
  </si>
  <si>
    <t>age 8</t>
  </si>
  <si>
    <t>age 9</t>
  </si>
  <si>
    <t>age 10</t>
  </si>
  <si>
    <t xml:space="preserve">to accomplish this task we must estimate shell volume for individuals for each year class and biomass extending the earlier table derived from Mann &amp; Evans 1998. </t>
  </si>
  <si>
    <t>we must estimate addition to the shell deposits from mortality by the relationship for each year class mortality (1- survivorship)</t>
  </si>
  <si>
    <t>assume shell disappearance of dead shells is described by a half life relationship as suggested by Powell et al (in press)</t>
  </si>
  <si>
    <t>n</t>
  </si>
  <si>
    <t>nlog10(2)</t>
  </si>
  <si>
    <t>values is given for all shell, including year zero</t>
  </si>
  <si>
    <t>total</t>
  </si>
  <si>
    <t>P/B ratio</t>
  </si>
  <si>
    <t xml:space="preserve">annual shell production (L)  by live oysters estimated by year class and with total. </t>
  </si>
  <si>
    <t>corrected shell accumulation (cumulative less loss as estimated above)</t>
  </si>
  <si>
    <t xml:space="preserve">annual transfer of live shell to dead shell deposits (shell production, L)associated with mortality - by age class and with total. </t>
  </si>
  <si>
    <t>year0</t>
  </si>
  <si>
    <t>year1</t>
  </si>
  <si>
    <t>year2</t>
  </si>
  <si>
    <t>year3</t>
  </si>
  <si>
    <t>Comment line - maintenance planting is 1000bu/acre per 5 years =[50,000/(4048*5)]L.m^-2.yr^-1 = 2.5L.m^-2.yr^-1</t>
  </si>
  <si>
    <t>cumulative mortality by proportion</t>
  </si>
  <si>
    <t xml:space="preserve">If shell does not disappear then this allows estimation of shell accretion rate by simple cumulative addition, but oysters die and shell dispappears, so we must estimate how the shell accumulates by both addition of new (live) production and loss of prior production through los of dead shell. </t>
  </si>
  <si>
    <t>year and cohort number</t>
  </si>
  <si>
    <t>M.year7</t>
  </si>
  <si>
    <t>M.year8</t>
  </si>
  <si>
    <t>M.year9</t>
  </si>
  <si>
    <t>M.year10</t>
  </si>
  <si>
    <t>M.year6</t>
  </si>
  <si>
    <t>M.year5</t>
  </si>
  <si>
    <t>M.year4</t>
  </si>
  <si>
    <t>survivorship rates as propotion per year</t>
  </si>
  <si>
    <t>age class</t>
  </si>
  <si>
    <t>length (mm)</t>
  </si>
  <si>
    <t xml:space="preserve">weight (g) </t>
  </si>
  <si>
    <t xml:space="preserve">this value is year zero production + corrected (reduced) for all year classes above that </t>
  </si>
  <si>
    <t xml:space="preserve">annual biomass production (g dry tissue weight) estimated by year class and with total. </t>
  </si>
  <si>
    <t>estimation of shell production: parameter basics</t>
  </si>
  <si>
    <t xml:space="preserve">progressive volume loss of shell after transfer from live to dead category. </t>
  </si>
  <si>
    <t>YEARS AFTER TRANSFER</t>
  </si>
  <si>
    <t xml:space="preserve">T value </t>
  </si>
  <si>
    <t>year class 2</t>
  </si>
  <si>
    <t>year class 3</t>
  </si>
  <si>
    <t>year class 4</t>
  </si>
  <si>
    <t>year class 5</t>
  </si>
  <si>
    <t>year class 6</t>
  </si>
  <si>
    <t>year class 7</t>
  </si>
  <si>
    <t>year class 8</t>
  </si>
  <si>
    <t>year class 9</t>
  </si>
  <si>
    <t xml:space="preserve">This table follows the survival in individual cohorts over time. The alternating rows express survivorship values and actual numbers surviving from a an initial, user defined recruitment event. The value in blue is the recruit value for that year and matches the user defined input values in the summary input-output table under "recruits". It is in bold blue here just to distinguish it from the survivorship value. The progression of time is in years from left to right, years 0 through 30 with recruitment limited to years 0 though 20. </t>
  </si>
  <si>
    <t>C7</t>
  </si>
  <si>
    <t>C8</t>
  </si>
  <si>
    <t>C9</t>
  </si>
  <si>
    <t>C10</t>
  </si>
  <si>
    <t>C11</t>
  </si>
  <si>
    <t>C12</t>
  </si>
  <si>
    <t>C13</t>
  </si>
  <si>
    <t>C14</t>
  </si>
  <si>
    <t>C15</t>
  </si>
  <si>
    <t>C16</t>
  </si>
  <si>
    <t>C17</t>
  </si>
  <si>
    <t>C18</t>
  </si>
  <si>
    <t>C19</t>
  </si>
  <si>
    <t>C20</t>
  </si>
  <si>
    <t>C0</t>
  </si>
  <si>
    <t>cohort11</t>
  </si>
  <si>
    <t xml:space="preserve">corresponding volume shell (L)  =  </t>
  </si>
  <si>
    <t xml:space="preserve">year class1 </t>
  </si>
  <si>
    <t xml:space="preserve">whole population demographic plot - numbers dying each year. </t>
  </si>
  <si>
    <t>total shell transfer from live to dead (L)</t>
  </si>
  <si>
    <t xml:space="preserve">shell transfer from live to dead categroy (L) </t>
  </si>
  <si>
    <t xml:space="preserve">choose a half life value and then corresponding column from the relationship of Sn/So, to obtain corrected cumulative shell production </t>
  </si>
  <si>
    <t>each column represents the initial addition of dead shell to the shell pool, and the degradation of that addition over time as described by the vertical label in the table in italics</t>
  </si>
  <si>
    <t>C1</t>
  </si>
  <si>
    <t>C2</t>
  </si>
  <si>
    <t xml:space="preserve">The estimator provides values for year class specific numbers, biomass, production in units of biomass and shell production, plus standing stock in numbers, biomass, dead shell mass on a per unit area basis. </t>
  </si>
  <si>
    <t>survivorship rate</t>
  </si>
  <si>
    <t>total (oyter.m^-2)</t>
  </si>
  <si>
    <t>recuits (oyster.m^-2)</t>
  </si>
  <si>
    <t>Replacement Ratio*</t>
  </si>
  <si>
    <t>cohort</t>
  </si>
  <si>
    <t>A SURVIVORSHIP ESTIMATOR TABLE is generated from the user defined moratlity rate input (above) as survivor = (1-mortality). This is just a tool for subsequent calculations where it is simpler to use the survival value.  The values are used as multipliers in the subsequent table (below) to generate and track the progression of cohorts as defined in the summary input-output table. Even though these are user defined the user cannot change them here, they have to be changed in the M estimator above - they will change automatically here.</t>
  </si>
  <si>
    <t>this is replacing the BIOMASS of 25 market oysters, not the PRODUCTION of 25 market oysters because we are replacing cumulative production over the entire life span of the market oyster.</t>
  </si>
  <si>
    <t>biomass (g) of 25 market oysters =</t>
  </si>
  <si>
    <t>year4</t>
  </si>
  <si>
    <t>year5</t>
  </si>
  <si>
    <t>year6</t>
  </si>
  <si>
    <t>year7</t>
  </si>
  <si>
    <t>year8</t>
  </si>
  <si>
    <t>year9</t>
  </si>
  <si>
    <t>year10</t>
  </si>
  <si>
    <t>M.year3</t>
  </si>
  <si>
    <t>M.year2</t>
  </si>
  <si>
    <t>M.year1</t>
  </si>
  <si>
    <t>ratio So/Sn</t>
  </si>
  <si>
    <t>total (#.m^-2)</t>
  </si>
  <si>
    <t>B, biomass (g.m^-2)</t>
  </si>
  <si>
    <t>P, production (g.m^-2.y^-1)</t>
  </si>
  <si>
    <t>new dead shell (L.m^-2)</t>
  </si>
  <si>
    <t>total dead shell (L.m^-2)</t>
  </si>
  <si>
    <t xml:space="preserve">Whole population live demographic plot - numbers surviving only, without the survivorship values. </t>
  </si>
  <si>
    <t>balancing maintenance planting is 10*2.5) = 25 market oysters m^-2.yr^-1</t>
  </si>
  <si>
    <t>expressing biomass (g dry tissue) production contribution of the year class as a percentage of the total production</t>
  </si>
  <si>
    <t xml:space="preserve">one market oyster  volume = (49.33/500)L = 0.099L </t>
  </si>
  <si>
    <t xml:space="preserve">biomass (g) = 0.0000712 * SL(mm)^2.15 </t>
  </si>
  <si>
    <t>wet shell wt (g) =0.002374*SL(mm)^2.21</t>
  </si>
  <si>
    <t>1L wet shell = 587.3 g +/- 22.6g</t>
  </si>
  <si>
    <t xml:space="preserve">The exponents are remarkably good match </t>
  </si>
  <si>
    <t>So we can assume a constant condition index with size</t>
  </si>
  <si>
    <t>thus shell weight is a direct conversion from meat weight</t>
  </si>
  <si>
    <t>thus shell volume is a direct conversion from meat weight</t>
  </si>
  <si>
    <t>thus we can use the meat weight: length data from a standard animal to cover the size range</t>
  </si>
  <si>
    <t>length = 76mm, meat weight = 0.79g, shell volume = 0.099L, conversion function is (0.099/0.79) L/g dry meat or 0.125L shell/gm dry meat.</t>
  </si>
  <si>
    <t xml:space="preserve"> In later calculations the inputs are as in the first table but can be in blue just to distinguish them  - changes are noted in comment lines. </t>
  </si>
  <si>
    <t xml:space="preserve">User defined inputs are generally in red: M is as a proportion such that M=0.35 is 35% natural mortality in one year. </t>
  </si>
  <si>
    <t>line 161</t>
  </si>
  <si>
    <t>line 162</t>
  </si>
  <si>
    <t>line 389</t>
  </si>
  <si>
    <t xml:space="preserve">The following tables describe the whole population demographic in units of length, age , biomass and hence production. Fundamental to this series of descriptions is a knowledge of length versus age. Few descriptions exist in the literature, even less are for true natural populations. Mann and Evans (2004, J. Shellfish Research) used a oscillating von Bertalannfy growth curve. This may be useful for small animals but it is very questionable ffor size ranges exceeding 70mm. The relationship used here is based on &gt;22,000 individual length measurements collected in 2004-2006 fitted to a linear length v age estimator based on Bhattachyra (19??). The ages are at intervals of 0.33 years because the data is collected in November after the June - July recruitment period. The fit is extrapolated to age 5 and then truncated. Even this may be bold in that the originating data are best limited to = or &lt; 4.33 years. So few animals are in the &gt;4.33 y age class(es) this is probably of little significance unless the user wishes to radically alter the survival rates. For use in other systems the user obviously needs to generate and insert their own location and species specific age at length curve and length to weight relationship. </t>
  </si>
  <si>
    <t>one VA bushel  = 1.4 standard US bushels = (1.4*35.239)L = 49.33L.</t>
  </si>
  <si>
    <t>number of oysters at 76 mm in one VA bushel</t>
  </si>
  <si>
    <t>wet shell weight (g) = 0.002373 * shell length (mm) ^ 2.21 R2 = 0.64</t>
  </si>
  <si>
    <t>1L of wet James River Shell = 587.3 g +/- 22.6 g</t>
  </si>
  <si>
    <t xml:space="preserve">so what does the volume v length </t>
  </si>
  <si>
    <t>wet shell weight (g)</t>
  </si>
  <si>
    <t>wet shell volume (L)</t>
  </si>
  <si>
    <t>CHECK THIS VALUE</t>
  </si>
  <si>
    <t xml:space="preserve">there may be two ways of doing this. One starts with a bushel value of 300-500 animals per bushel and uses a bushel volume. The other starts with the JR ms numbers do both and work out which is best. </t>
  </si>
  <si>
    <t xml:space="preserve">The following tables through row 275 are simply reformatting of the above table  to facilitating visual accounting if you like to work that way, if not then use the row hide tool under the format menu to hide one or more of them as you please. </t>
  </si>
  <si>
    <t xml:space="preserve">Use a 30 year running estimate with inupts for years 0-20 for recruitment, and a 10 year mortality (M) profile for each recruited year class. </t>
  </si>
  <si>
    <t>S/R</t>
  </si>
  <si>
    <t>line 299</t>
  </si>
  <si>
    <t>stock/recruit ratio (biomass)</t>
  </si>
  <si>
    <t>biomass by year, age class and total, with S/R where S is biomass in year t, R is age 1 in year t+1. YOY not included in S/R estimate</t>
  </si>
  <si>
    <t>length to weight conversion: Biomass (g) = 0.0000712 * shell length (mm)^2.15, R^2 = 0.80 from Mann, Southworth, Harding and Wesson (2009, JSR 28:193-220)</t>
  </si>
  <si>
    <t>James River survival from age 1 by year of recruitment as YOY</t>
  </si>
  <si>
    <t>This is a virtual population. The user can set recruit, growth and age specific mortality and survivorship (1-mortality) rates. The recruit rate determines the replacement ratio. The stock - recruit ratio is a product of the inputs.</t>
  </si>
  <si>
    <t>The suite of graphs below is just to allow the user to observe the interactions of the inputs on the time course of data resulting from the varying imputs. Go ahead, change a few inputs - and watch. Table at right is James River survival observations.</t>
  </si>
  <si>
    <t>SHELLFISH vers1.0: General estimator of oyster population parameters and vital rates over time. Data inputs come from James River oyster population stock assessment data. Others can be substituted.</t>
  </si>
  <si>
    <r>
      <rPr>
        <b/>
        <sz val="9"/>
        <rFont val="Geneva"/>
      </rPr>
      <t>MORTALITY  ESTIMATOR</t>
    </r>
    <r>
      <rPr>
        <sz val="9"/>
        <rFont val="Geneva"/>
      </rPr>
      <t xml:space="preserve">: Note that mortality rates for the cohort over a 10 year period are user variable for the 20 cohorts (1 per year) of the accounting. For year 1 mortality (mortality between Y-O-Y and year 1 fall survey), disease is assumed to have little or no effect and predation dominates. Values may vary in a large range, from 30-&gt;&gt;50% and based on field observations (see survival table for examples). Note that these are for a period from November to November and do not include the immediate post set (summer through November). Thus they appear low. They are not - they are for a fixed time period.  After year 1 mortality is driven by a mix of predation and disease. In low disease years this may be as low as 25%. In high disease this may be as high as 80%. The graph below and to the right with a red border gives actual data from the James to guide choice of values. Mortality IS NOT INDEPENDENT OF RECRUITMENT - see note below on replacement ratio.  But these are not linked in this input field, so the user needs to put these in independently. In order to assume a constant impact across age classes &gt;1 by disease, mortality rate for all age classes &gt;1 within one year are presumed equal. Thus at time t rate for year class 3  = rate for year class 2 at time (t-1). This again can be manipulated by the user if desired. </t>
    </r>
  </si>
  <si>
    <r>
      <t xml:space="preserve">* The </t>
    </r>
    <r>
      <rPr>
        <b/>
        <sz val="9"/>
        <rFont val="Geneva"/>
      </rPr>
      <t>REPLACEMENT RATIO (RR</t>
    </r>
    <r>
      <rPr>
        <sz val="9"/>
        <rFont val="Geneva"/>
      </rPr>
      <t>) = [Y-O-Y/(total - Y-O-Y)]. It has no units and is independent of stock size. This ratio is user defined by manipulation of the number of recruits in the first two rows of the summary input-output table. RR IS NOT INDEPENDENT OF AGE SPECIFIC MORTALITY FOR AGE CLASSES = OR &gt; 2 YEARS OLD.  Note that the replacement ratio reflects life history and longevity - long life requires only a small replacement ratio to maintain a population at equilibrium. Atypically this will rise above 1.0 to produce dominant year classes.</t>
    </r>
  </si>
  <si>
    <r>
      <t>The</t>
    </r>
    <r>
      <rPr>
        <b/>
        <sz val="9"/>
        <rFont val="Geneva"/>
      </rPr>
      <t xml:space="preserve"> SHELL BUDGET</t>
    </r>
    <r>
      <rPr>
        <sz val="9"/>
        <rFont val="Geneva"/>
      </rPr>
      <t xml:space="preserve"> calculations are based on contribitions from dying animals and a half life calculation where the user can set the half life (decay rate). This variable is inserted much later in the estimator. The user will find it by scrolling down or simply following the estimator along.....</t>
    </r>
  </si>
  <si>
    <r>
      <rPr>
        <b/>
        <sz val="9"/>
        <rFont val="Geneva"/>
      </rPr>
      <t>STOCK RECRUIT RATIO: S/R</t>
    </r>
    <r>
      <rPr>
        <sz val="9"/>
        <rFont val="Geneva"/>
      </rPr>
      <t xml:space="preserve"> where S is biomass of all age classes &gt;YOY in year t, R is age 1 in year t+1. YOY not included in S/R estimate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</si>
</sst>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
  </numFmts>
  <fonts count="14" x14ac:knownFonts="1">
    <font>
      <sz val="9"/>
      <name val="Geneva"/>
    </font>
    <font>
      <b/>
      <sz val="9"/>
      <name val="Geneva"/>
    </font>
    <font>
      <i/>
      <sz val="9"/>
      <name val="Geneva"/>
    </font>
    <font>
      <sz val="9"/>
      <name val="Geneva"/>
    </font>
    <font>
      <sz val="9"/>
      <color indexed="10"/>
      <name val="Geneva"/>
    </font>
    <font>
      <b/>
      <sz val="9"/>
      <color indexed="17"/>
      <name val="Geneva"/>
    </font>
    <font>
      <b/>
      <sz val="9"/>
      <color indexed="25"/>
      <name val="Geneva"/>
    </font>
    <font>
      <b/>
      <sz val="9"/>
      <color indexed="39"/>
      <name val="Geneva"/>
    </font>
    <font>
      <sz val="9"/>
      <color indexed="39"/>
      <name val="Geneva"/>
    </font>
    <font>
      <sz val="8"/>
      <name val="Geneva"/>
    </font>
    <font>
      <sz val="9"/>
      <color indexed="48"/>
      <name val="Geneva"/>
    </font>
    <font>
      <sz val="9"/>
      <color indexed="12"/>
      <name val="Geneva"/>
    </font>
    <font>
      <b/>
      <sz val="9"/>
      <color indexed="10"/>
      <name val="Geneva"/>
    </font>
    <font>
      <b/>
      <sz val="9"/>
      <color indexed="53"/>
      <name val="Geneva"/>
    </font>
  </fonts>
  <fills count="2">
    <fill>
      <patternFill patternType="none"/>
    </fill>
    <fill>
      <patternFill patternType="gray125"/>
    </fill>
  </fills>
  <borders count="9">
    <border>
      <left/>
      <right/>
      <top/>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89">
    <xf numFmtId="0" fontId="0" fillId="0" borderId="0" xfId="0"/>
    <xf numFmtId="0" fontId="0" fillId="0" borderId="0" xfId="0" applyAlignment="1">
      <alignment wrapText="1"/>
    </xf>
    <xf numFmtId="164" fontId="0" fillId="0" borderId="0" xfId="0" applyNumberFormat="1"/>
    <xf numFmtId="2" fontId="0" fillId="0" borderId="0" xfId="0" applyNumberFormat="1"/>
    <xf numFmtId="0" fontId="1" fillId="0" borderId="0" xfId="0" applyFont="1"/>
    <xf numFmtId="164" fontId="6" fillId="0" borderId="0" xfId="0" applyNumberFormat="1" applyFont="1"/>
    <xf numFmtId="2" fontId="5" fillId="0" borderId="0" xfId="0" applyNumberFormat="1" applyFont="1"/>
    <xf numFmtId="164" fontId="7" fillId="0" borderId="0" xfId="0" applyNumberFormat="1" applyFont="1"/>
    <xf numFmtId="164" fontId="8" fillId="0" borderId="0" xfId="0" applyNumberFormat="1" applyFont="1"/>
    <xf numFmtId="0" fontId="4" fillId="0" borderId="0" xfId="0" applyFont="1"/>
    <xf numFmtId="164" fontId="0" fillId="0" borderId="0" xfId="0" applyNumberFormat="1" applyBorder="1"/>
    <xf numFmtId="164" fontId="3" fillId="0" borderId="0" xfId="0" applyNumberFormat="1" applyFont="1"/>
    <xf numFmtId="0" fontId="0" fillId="0" borderId="0" xfId="0" applyAlignment="1">
      <alignment horizontal="right"/>
    </xf>
    <xf numFmtId="165" fontId="0" fillId="0" borderId="0" xfId="0" applyNumberFormat="1"/>
    <xf numFmtId="165" fontId="0" fillId="0" borderId="0" xfId="0" applyNumberFormat="1" applyAlignment="1">
      <alignment horizontal="right"/>
    </xf>
    <xf numFmtId="2" fontId="0" fillId="0" borderId="0" xfId="0" applyNumberFormat="1" applyAlignment="1">
      <alignment horizontal="right"/>
    </xf>
    <xf numFmtId="0" fontId="0" fillId="0" borderId="0" xfId="0" applyAlignment="1">
      <alignment horizontal="right" wrapText="1"/>
    </xf>
    <xf numFmtId="2" fontId="4" fillId="0" borderId="0" xfId="0" applyNumberFormat="1" applyFont="1"/>
    <xf numFmtId="164" fontId="10" fillId="0" borderId="0" xfId="0" applyNumberFormat="1" applyFont="1"/>
    <xf numFmtId="164" fontId="11" fillId="0" borderId="0" xfId="0" applyNumberFormat="1" applyFont="1"/>
    <xf numFmtId="164" fontId="0" fillId="0" borderId="1" xfId="0" applyNumberFormat="1" applyBorder="1"/>
    <xf numFmtId="164" fontId="0" fillId="0" borderId="2" xfId="0" applyNumberFormat="1" applyBorder="1"/>
    <xf numFmtId="2" fontId="0" fillId="0" borderId="0" xfId="0" applyNumberFormat="1" applyAlignment="1">
      <alignment horizontal="left"/>
    </xf>
    <xf numFmtId="2" fontId="0" fillId="0" borderId="3" xfId="0" applyNumberFormat="1" applyBorder="1"/>
    <xf numFmtId="2" fontId="0" fillId="0" borderId="4" xfId="0" applyNumberFormat="1" applyBorder="1"/>
    <xf numFmtId="2" fontId="0" fillId="0" borderId="5" xfId="0" applyNumberFormat="1" applyBorder="1"/>
    <xf numFmtId="2" fontId="0" fillId="0" borderId="1" xfId="0" applyNumberFormat="1" applyBorder="1"/>
    <xf numFmtId="2" fontId="0" fillId="0" borderId="0" xfId="0" applyNumberFormat="1" applyBorder="1"/>
    <xf numFmtId="2" fontId="0" fillId="0" borderId="2" xfId="0" applyNumberFormat="1" applyBorder="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1" fontId="0" fillId="0" borderId="0" xfId="0" applyNumberFormat="1"/>
    <xf numFmtId="0" fontId="0" fillId="0" borderId="4" xfId="0" applyBorder="1" applyAlignment="1">
      <alignment wrapText="1"/>
    </xf>
    <xf numFmtId="0" fontId="0" fillId="0" borderId="6" xfId="0" applyBorder="1"/>
    <xf numFmtId="2" fontId="0" fillId="0" borderId="6" xfId="0" applyNumberFormat="1" applyBorder="1"/>
    <xf numFmtId="2" fontId="0" fillId="0" borderId="7" xfId="0" applyNumberFormat="1" applyBorder="1"/>
    <xf numFmtId="0" fontId="2" fillId="0" borderId="3" xfId="0" applyFont="1" applyBorder="1"/>
    <xf numFmtId="0" fontId="2" fillId="0" borderId="1" xfId="0" applyFont="1" applyBorder="1"/>
    <xf numFmtId="0" fontId="2" fillId="0" borderId="8" xfId="0" applyFont="1" applyBorder="1"/>
    <xf numFmtId="0" fontId="12" fillId="0" borderId="0" xfId="0" applyFont="1"/>
    <xf numFmtId="0" fontId="12" fillId="0" borderId="0" xfId="0" applyFont="1" applyAlignment="1">
      <alignment wrapText="1"/>
    </xf>
    <xf numFmtId="2" fontId="12" fillId="0" borderId="0" xfId="0" applyNumberFormat="1" applyFont="1"/>
    <xf numFmtId="164" fontId="12" fillId="0" borderId="0" xfId="0" applyNumberFormat="1" applyFont="1"/>
    <xf numFmtId="165" fontId="4" fillId="0" borderId="0" xfId="0" applyNumberFormat="1" applyFont="1"/>
    <xf numFmtId="1" fontId="8" fillId="0" borderId="0" xfId="0" applyNumberFormat="1" applyFont="1"/>
    <xf numFmtId="1" fontId="10" fillId="0" borderId="0" xfId="0" applyNumberFormat="1" applyFont="1"/>
    <xf numFmtId="1" fontId="11" fillId="0" borderId="0" xfId="0" applyNumberFormat="1" applyFont="1"/>
    <xf numFmtId="1" fontId="3" fillId="0" borderId="0" xfId="0" applyNumberFormat="1" applyFont="1"/>
    <xf numFmtId="1" fontId="0" fillId="0" borderId="3" xfId="0" applyNumberFormat="1" applyBorder="1"/>
    <xf numFmtId="1" fontId="0" fillId="0" borderId="4" xfId="0" applyNumberFormat="1" applyBorder="1"/>
    <xf numFmtId="1" fontId="0" fillId="0" borderId="5" xfId="0" applyNumberFormat="1" applyBorder="1"/>
    <xf numFmtId="1" fontId="0" fillId="0" borderId="1" xfId="0" applyNumberFormat="1" applyBorder="1"/>
    <xf numFmtId="1" fontId="0" fillId="0" borderId="0" xfId="0" applyNumberFormat="1" applyBorder="1"/>
    <xf numFmtId="1" fontId="0" fillId="0" borderId="2" xfId="0" applyNumberFormat="1" applyBorder="1"/>
    <xf numFmtId="0" fontId="3" fillId="0" borderId="0" xfId="0" applyFont="1"/>
    <xf numFmtId="0" fontId="3" fillId="0" borderId="0" xfId="0" applyFont="1" applyAlignment="1">
      <alignment wrapText="1"/>
    </xf>
    <xf numFmtId="0" fontId="3" fillId="0" borderId="0" xfId="0" applyFont="1" applyAlignment="1"/>
    <xf numFmtId="0" fontId="0" fillId="0" borderId="0" xfId="0" applyAlignment="1"/>
    <xf numFmtId="0" fontId="0" fillId="0" borderId="0" xfId="0" applyAlignment="1">
      <alignment horizontal="center"/>
    </xf>
    <xf numFmtId="164" fontId="0" fillId="0" borderId="0" xfId="0" applyNumberFormat="1" applyBorder="1" applyAlignment="1">
      <alignment wrapText="1"/>
    </xf>
    <xf numFmtId="0" fontId="0" fillId="0" borderId="0" xfId="0" applyBorder="1" applyAlignment="1"/>
    <xf numFmtId="165" fontId="12" fillId="0" borderId="0" xfId="0" applyNumberFormat="1" applyFont="1"/>
    <xf numFmtId="0" fontId="13" fillId="0" borderId="0" xfId="0" applyFont="1"/>
    <xf numFmtId="0" fontId="0" fillId="0" borderId="0" xfId="0" applyAlignment="1">
      <alignment vertical="center" wrapText="1"/>
    </xf>
    <xf numFmtId="0" fontId="0" fillId="0" borderId="0" xfId="0" applyAlignment="1">
      <alignment vertical="center"/>
    </xf>
    <xf numFmtId="166" fontId="0" fillId="0" borderId="0" xfId="0" applyNumberFormat="1" applyBorder="1"/>
    <xf numFmtId="166" fontId="0" fillId="0" borderId="2" xfId="0" applyNumberFormat="1" applyBorder="1"/>
    <xf numFmtId="0" fontId="0" fillId="0" borderId="8" xfId="0" applyBorder="1"/>
    <xf numFmtId="166" fontId="0" fillId="0" borderId="6" xfId="0" applyNumberFormat="1" applyBorder="1"/>
    <xf numFmtId="166" fontId="0" fillId="0" borderId="7" xfId="0" applyNumberFormat="1" applyBorder="1"/>
    <xf numFmtId="0" fontId="5" fillId="0" borderId="0" xfId="0" applyFont="1" applyAlignment="1">
      <alignment wrapText="1"/>
    </xf>
    <xf numFmtId="0" fontId="0" fillId="0" borderId="0" xfId="0" applyAlignment="1">
      <alignment wrapText="1"/>
    </xf>
    <xf numFmtId="0" fontId="0" fillId="0" borderId="0" xfId="0" applyAlignment="1"/>
    <xf numFmtId="164" fontId="0" fillId="0" borderId="8" xfId="0" applyNumberFormat="1" applyBorder="1" applyAlignment="1">
      <alignment wrapText="1"/>
    </xf>
    <xf numFmtId="0" fontId="0" fillId="0" borderId="6" xfId="0" applyBorder="1" applyAlignment="1"/>
    <xf numFmtId="0" fontId="0" fillId="0" borderId="7" xfId="0" applyBorder="1" applyAlignment="1"/>
    <xf numFmtId="0" fontId="0" fillId="0" borderId="0" xfId="0" applyAlignment="1">
      <alignment vertic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3" fillId="0" borderId="0" xfId="0" applyFont="1" applyAlignment="1"/>
    <xf numFmtId="0" fontId="8" fillId="0" borderId="0" xfId="0" applyFont="1" applyAlignment="1">
      <alignment vertical="center" wrapText="1"/>
    </xf>
  </cellXfs>
  <cellStyles count="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Geneva"/>
                <a:ea typeface="Geneva"/>
                <a:cs typeface="Geneva"/>
              </a:defRPr>
            </a:pPr>
            <a:r>
              <a:rPr lang="en-US"/>
              <a:t>recruits &amp; total oysters</a:t>
            </a:r>
          </a:p>
        </c:rich>
      </c:tx>
      <c:layout>
        <c:manualLayout>
          <c:xMode val="edge"/>
          <c:yMode val="edge"/>
          <c:x val="0.319481133040188"/>
          <c:y val="0.0333333333333333"/>
        </c:manualLayout>
      </c:layout>
      <c:overlay val="0"/>
      <c:spPr>
        <a:noFill/>
        <a:ln w="25400">
          <a:noFill/>
        </a:ln>
      </c:spPr>
    </c:title>
    <c:autoTitleDeleted val="0"/>
    <c:plotArea>
      <c:layout>
        <c:manualLayout>
          <c:layoutTarget val="inner"/>
          <c:xMode val="edge"/>
          <c:yMode val="edge"/>
          <c:x val="0.132467826474605"/>
          <c:y val="0.144444575054773"/>
          <c:w val="0.825975859194594"/>
          <c:h val="0.692593218852375"/>
        </c:manualLayout>
      </c:layout>
      <c:barChart>
        <c:barDir val="col"/>
        <c:grouping val="clustered"/>
        <c:varyColors val="0"/>
        <c:ser>
          <c:idx val="0"/>
          <c:order val="0"/>
          <c:tx>
            <c:v>recruits</c:v>
          </c:tx>
          <c:spPr>
            <a:solidFill>
              <a:srgbClr val="9999FF"/>
            </a:solidFill>
            <a:ln w="12700">
              <a:solidFill>
                <a:srgbClr val="000000"/>
              </a:solidFill>
              <a:prstDash val="solid"/>
            </a:ln>
          </c:spPr>
          <c:invertIfNegative val="0"/>
          <c:cat>
            <c:numRef>
              <c:f>Sheet1!$C$9:$AG$9</c:f>
              <c:numCache>
                <c:formatCode>General</c:formatCode>
                <c:ptCount val="3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numCache>
            </c:numRef>
          </c:cat>
          <c:val>
            <c:numRef>
              <c:f>Sheet1!$C$10:$AG$10</c:f>
              <c:numCache>
                <c:formatCode>General</c:formatCode>
                <c:ptCount val="31"/>
                <c:pt idx="0">
                  <c:v>100.0</c:v>
                </c:pt>
                <c:pt idx="1">
                  <c:v>50.0</c:v>
                </c:pt>
                <c:pt idx="2">
                  <c:v>25.0</c:v>
                </c:pt>
                <c:pt idx="3">
                  <c:v>50.0</c:v>
                </c:pt>
                <c:pt idx="4">
                  <c:v>75.0</c:v>
                </c:pt>
                <c:pt idx="5">
                  <c:v>100.0</c:v>
                </c:pt>
                <c:pt idx="6">
                  <c:v>100.0</c:v>
                </c:pt>
                <c:pt idx="7">
                  <c:v>75.0</c:v>
                </c:pt>
                <c:pt idx="8">
                  <c:v>50.0</c:v>
                </c:pt>
                <c:pt idx="9">
                  <c:v>25.0</c:v>
                </c:pt>
                <c:pt idx="10">
                  <c:v>50.0</c:v>
                </c:pt>
                <c:pt idx="11">
                  <c:v>100.0</c:v>
                </c:pt>
                <c:pt idx="12">
                  <c:v>100.0</c:v>
                </c:pt>
                <c:pt idx="13">
                  <c:v>100.0</c:v>
                </c:pt>
                <c:pt idx="14">
                  <c:v>100.0</c:v>
                </c:pt>
                <c:pt idx="15">
                  <c:v>100.0</c:v>
                </c:pt>
                <c:pt idx="16">
                  <c:v>100.0</c:v>
                </c:pt>
                <c:pt idx="17">
                  <c:v>100.0</c:v>
                </c:pt>
                <c:pt idx="18">
                  <c:v>100.0</c:v>
                </c:pt>
                <c:pt idx="19">
                  <c:v>100.0</c:v>
                </c:pt>
                <c:pt idx="20">
                  <c:v>100.0</c:v>
                </c:pt>
                <c:pt idx="21">
                  <c:v>0.0</c:v>
                </c:pt>
                <c:pt idx="22">
                  <c:v>0.0</c:v>
                </c:pt>
                <c:pt idx="23">
                  <c:v>0.0</c:v>
                </c:pt>
                <c:pt idx="24">
                  <c:v>0.0</c:v>
                </c:pt>
                <c:pt idx="25">
                  <c:v>0.0</c:v>
                </c:pt>
                <c:pt idx="26">
                  <c:v>0.0</c:v>
                </c:pt>
                <c:pt idx="27">
                  <c:v>0.0</c:v>
                </c:pt>
                <c:pt idx="28">
                  <c:v>0.0</c:v>
                </c:pt>
                <c:pt idx="29">
                  <c:v>0.0</c:v>
                </c:pt>
                <c:pt idx="30">
                  <c:v>0.0</c:v>
                </c:pt>
              </c:numCache>
            </c:numRef>
          </c:val>
        </c:ser>
        <c:ser>
          <c:idx val="1"/>
          <c:order val="1"/>
          <c:tx>
            <c:v>total oysters</c:v>
          </c:tx>
          <c:spPr>
            <a:solidFill>
              <a:srgbClr val="993366"/>
            </a:solidFill>
            <a:ln w="12700">
              <a:solidFill>
                <a:srgbClr val="000000"/>
              </a:solidFill>
              <a:prstDash val="solid"/>
            </a:ln>
          </c:spPr>
          <c:invertIfNegative val="0"/>
          <c:cat>
            <c:numRef>
              <c:f>Sheet1!$C$9:$AG$9</c:f>
              <c:numCache>
                <c:formatCode>General</c:formatCode>
                <c:ptCount val="3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numCache>
            </c:numRef>
          </c:cat>
          <c:val>
            <c:numRef>
              <c:f>Sheet1!$C$21:$AG$21</c:f>
              <c:numCache>
                <c:formatCode>0</c:formatCode>
                <c:ptCount val="31"/>
                <c:pt idx="0">
                  <c:v>100.0</c:v>
                </c:pt>
                <c:pt idx="1">
                  <c:v>100.0</c:v>
                </c:pt>
                <c:pt idx="2">
                  <c:v>75.0</c:v>
                </c:pt>
                <c:pt idx="3">
                  <c:v>85.0</c:v>
                </c:pt>
                <c:pt idx="4">
                  <c:v>112.5</c:v>
                </c:pt>
                <c:pt idx="5">
                  <c:v>148.75</c:v>
                </c:pt>
                <c:pt idx="6">
                  <c:v>164.1875</c:v>
                </c:pt>
                <c:pt idx="7">
                  <c:v>144.16875</c:v>
                </c:pt>
                <c:pt idx="8">
                  <c:v>110.34625</c:v>
                </c:pt>
                <c:pt idx="9">
                  <c:v>70.72775</c:v>
                </c:pt>
                <c:pt idx="10">
                  <c:v>79.24465</c:v>
                </c:pt>
                <c:pt idx="11">
                  <c:v>132.12419</c:v>
                </c:pt>
                <c:pt idx="12">
                  <c:v>148.078744</c:v>
                </c:pt>
                <c:pt idx="13">
                  <c:v>152.628464</c:v>
                </c:pt>
                <c:pt idx="14">
                  <c:v>153.7028824</c:v>
                </c:pt>
                <c:pt idx="15">
                  <c:v>154.19408276</c:v>
                </c:pt>
                <c:pt idx="16">
                  <c:v>159.02153255</c:v>
                </c:pt>
                <c:pt idx="17">
                  <c:v>167.3664458325</c:v>
                </c:pt>
                <c:pt idx="18">
                  <c:v>172.318574089375</c:v>
                </c:pt>
                <c:pt idx="19">
                  <c:v>176.8116320032813</c:v>
                </c:pt>
                <c:pt idx="20">
                  <c:v>179.8838090571484</c:v>
                </c:pt>
                <c:pt idx="21">
                  <c:v>81.85749816200195</c:v>
                </c:pt>
                <c:pt idx="22">
                  <c:v>43.08915886512695</c:v>
                </c:pt>
                <c:pt idx="23">
                  <c:v>23.8442401112207</c:v>
                </c:pt>
                <c:pt idx="24">
                  <c:v>14.30291854735351</c:v>
                </c:pt>
                <c:pt idx="25">
                  <c:v>8.580096</c:v>
                </c:pt>
                <c:pt idx="26">
                  <c:v>4.980096</c:v>
                </c:pt>
                <c:pt idx="27">
                  <c:v>2.820095999999999</c:v>
                </c:pt>
                <c:pt idx="28">
                  <c:v>1.524096</c:v>
                </c:pt>
                <c:pt idx="29">
                  <c:v>0.746496</c:v>
                </c:pt>
                <c:pt idx="30">
                  <c:v>0.279936</c:v>
                </c:pt>
              </c:numCache>
            </c:numRef>
          </c:val>
        </c:ser>
        <c:dLbls>
          <c:showLegendKey val="0"/>
          <c:showVal val="0"/>
          <c:showCatName val="0"/>
          <c:showSerName val="0"/>
          <c:showPercent val="0"/>
          <c:showBubbleSize val="0"/>
        </c:dLbls>
        <c:gapWidth val="150"/>
        <c:axId val="419675320"/>
        <c:axId val="419681496"/>
      </c:barChart>
      <c:catAx>
        <c:axId val="419675320"/>
        <c:scaling>
          <c:orientation val="minMax"/>
        </c:scaling>
        <c:delete val="0"/>
        <c:axPos val="b"/>
        <c:title>
          <c:tx>
            <c:rich>
              <a:bodyPr/>
              <a:lstStyle/>
              <a:p>
                <a:pPr>
                  <a:defRPr sz="1200" b="1" i="0" u="none" strike="noStrike" baseline="0">
                    <a:solidFill>
                      <a:srgbClr val="000000"/>
                    </a:solidFill>
                    <a:latin typeface="Geneva"/>
                    <a:ea typeface="Geneva"/>
                    <a:cs typeface="Geneva"/>
                  </a:defRPr>
                </a:pPr>
                <a:r>
                  <a:rPr lang="en-US"/>
                  <a:t>year</a:t>
                </a:r>
              </a:p>
            </c:rich>
          </c:tx>
          <c:layout>
            <c:manualLayout>
              <c:xMode val="edge"/>
              <c:yMode val="edge"/>
              <c:x val="0.506494529092954"/>
              <c:y val="0.90740828229804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Geneva"/>
                <a:ea typeface="Geneva"/>
                <a:cs typeface="Geneva"/>
              </a:defRPr>
            </a:pPr>
            <a:endParaRPr lang="en-US"/>
          </a:p>
        </c:txPr>
        <c:crossAx val="419681496"/>
        <c:crosses val="autoZero"/>
        <c:auto val="1"/>
        <c:lblAlgn val="ctr"/>
        <c:lblOffset val="100"/>
        <c:tickLblSkip val="4"/>
        <c:tickMarkSkip val="1"/>
        <c:noMultiLvlLbl val="0"/>
      </c:catAx>
      <c:valAx>
        <c:axId val="419681496"/>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Geneva"/>
                    <a:ea typeface="Geneva"/>
                    <a:cs typeface="Geneva"/>
                  </a:defRPr>
                </a:pPr>
                <a:r>
                  <a:rPr lang="en-US"/>
                  <a:t>oysters.m^-2</a:t>
                </a:r>
              </a:p>
            </c:rich>
          </c:tx>
          <c:layout>
            <c:manualLayout>
              <c:xMode val="edge"/>
              <c:yMode val="edge"/>
              <c:x val="0.0103896103896104"/>
              <c:y val="0.337037328667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Geneva"/>
                <a:ea typeface="Geneva"/>
                <a:cs typeface="Geneva"/>
              </a:defRPr>
            </a:pPr>
            <a:endParaRPr lang="en-US"/>
          </a:p>
        </c:txPr>
        <c:crossAx val="419675320"/>
        <c:crosses val="autoZero"/>
        <c:crossBetween val="between"/>
      </c:valAx>
      <c:spPr>
        <a:solidFill>
          <a:srgbClr val="FFFFFF"/>
        </a:solidFill>
        <a:ln w="12700">
          <a:solidFill>
            <a:srgbClr val="808080"/>
          </a:solidFill>
          <a:prstDash val="solid"/>
        </a:ln>
      </c:spPr>
    </c:plotArea>
    <c:legend>
      <c:legendPos val="r"/>
      <c:layout>
        <c:manualLayout>
          <c:xMode val="edge"/>
          <c:yMode val="edge"/>
          <c:x val="0.688313119950915"/>
          <c:y val="0.144444444444444"/>
          <c:w val="0.272727886286941"/>
          <c:h val="0.20370399533391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Geneva"/>
              <a:ea typeface="Geneva"/>
              <a:cs typeface="Genev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450" b="0" i="0" u="none" strike="noStrike" baseline="0">
          <a:solidFill>
            <a:srgbClr val="000000"/>
          </a:solidFill>
          <a:latin typeface="Geneva"/>
          <a:ea typeface="Geneva"/>
          <a:cs typeface="Geneva"/>
        </a:defRPr>
      </a:pPr>
      <a:endParaRPr lang="en-US"/>
    </a:p>
  </c:txPr>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Geneva"/>
                <a:ea typeface="Geneva"/>
                <a:cs typeface="Geneva"/>
              </a:defRPr>
            </a:pPr>
            <a:r>
              <a:rPr lang="en-US"/>
              <a:t>recruitment ratio</a:t>
            </a:r>
          </a:p>
        </c:rich>
      </c:tx>
      <c:layout>
        <c:manualLayout>
          <c:xMode val="edge"/>
          <c:yMode val="edge"/>
          <c:x val="0.403423175403808"/>
          <c:y val="0.0461538461538461"/>
        </c:manualLayout>
      </c:layout>
      <c:overlay val="0"/>
      <c:spPr>
        <a:noFill/>
        <a:ln w="25400">
          <a:noFill/>
        </a:ln>
      </c:spPr>
    </c:title>
    <c:autoTitleDeleted val="0"/>
    <c:plotArea>
      <c:layout>
        <c:manualLayout>
          <c:layoutTarget val="inner"/>
          <c:xMode val="edge"/>
          <c:yMode val="edge"/>
          <c:x val="0.195599080383474"/>
          <c:y val="0.246154077293116"/>
          <c:w val="0.777506344524309"/>
          <c:h val="0.546154358994102"/>
        </c:manualLayout>
      </c:layout>
      <c:barChart>
        <c:barDir val="col"/>
        <c:grouping val="clustered"/>
        <c:varyColors val="0"/>
        <c:ser>
          <c:idx val="0"/>
          <c:order val="0"/>
          <c:spPr>
            <a:solidFill>
              <a:srgbClr val="9999FF"/>
            </a:solidFill>
            <a:ln w="12700">
              <a:solidFill>
                <a:srgbClr val="000000"/>
              </a:solidFill>
              <a:prstDash val="solid"/>
            </a:ln>
          </c:spPr>
          <c:invertIfNegative val="0"/>
          <c:val>
            <c:numRef>
              <c:f>Sheet1!$D$22:$AG$22</c:f>
              <c:numCache>
                <c:formatCode>0.00</c:formatCode>
                <c:ptCount val="30"/>
                <c:pt idx="0">
                  <c:v>1.0</c:v>
                </c:pt>
                <c:pt idx="1">
                  <c:v>0.5</c:v>
                </c:pt>
                <c:pt idx="2">
                  <c:v>1.428571428571429</c:v>
                </c:pt>
                <c:pt idx="3">
                  <c:v>2.0</c:v>
                </c:pt>
                <c:pt idx="4">
                  <c:v>2.051282051282051</c:v>
                </c:pt>
                <c:pt idx="5">
                  <c:v>1.557935735150925</c:v>
                </c:pt>
                <c:pt idx="6">
                  <c:v>1.084304689617783</c:v>
                </c:pt>
                <c:pt idx="7">
                  <c:v>0.828551898419537</c:v>
                </c:pt>
                <c:pt idx="8">
                  <c:v>0.54671397564936</c:v>
                </c:pt>
                <c:pt idx="9">
                  <c:v>1.709714426399358</c:v>
                </c:pt>
                <c:pt idx="10">
                  <c:v>3.112918956088854</c:v>
                </c:pt>
                <c:pt idx="11">
                  <c:v>2.079921222567711</c:v>
                </c:pt>
                <c:pt idx="12">
                  <c:v>1.900112456255611</c:v>
                </c:pt>
                <c:pt idx="13">
                  <c:v>1.86209744302291</c:v>
                </c:pt>
                <c:pt idx="14">
                  <c:v>1.845219900535133</c:v>
                </c:pt>
                <c:pt idx="15">
                  <c:v>1.694296906222913</c:v>
                </c:pt>
                <c:pt idx="16">
                  <c:v>1.484418522666909</c:v>
                </c:pt>
                <c:pt idx="17">
                  <c:v>1.382770626484074</c:v>
                </c:pt>
                <c:pt idx="18">
                  <c:v>1.301886151770974</c:v>
                </c:pt>
                <c:pt idx="19">
                  <c:v>1.251818124101475</c:v>
                </c:pt>
                <c:pt idx="20">
                  <c:v>0.0</c:v>
                </c:pt>
                <c:pt idx="21">
                  <c:v>0.0</c:v>
                </c:pt>
                <c:pt idx="22">
                  <c:v>0.0</c:v>
                </c:pt>
                <c:pt idx="23">
                  <c:v>0.0</c:v>
                </c:pt>
                <c:pt idx="24">
                  <c:v>0.0</c:v>
                </c:pt>
                <c:pt idx="25">
                  <c:v>0.0</c:v>
                </c:pt>
                <c:pt idx="26">
                  <c:v>0.0</c:v>
                </c:pt>
                <c:pt idx="27">
                  <c:v>0.0</c:v>
                </c:pt>
                <c:pt idx="28">
                  <c:v>0.0</c:v>
                </c:pt>
                <c:pt idx="29">
                  <c:v>0.0</c:v>
                </c:pt>
              </c:numCache>
            </c:numRef>
          </c:val>
        </c:ser>
        <c:dLbls>
          <c:showLegendKey val="0"/>
          <c:showVal val="0"/>
          <c:showCatName val="0"/>
          <c:showSerName val="0"/>
          <c:showPercent val="0"/>
          <c:showBubbleSize val="0"/>
        </c:dLbls>
        <c:gapWidth val="150"/>
        <c:axId val="438625432"/>
        <c:axId val="419515256"/>
      </c:barChart>
      <c:catAx>
        <c:axId val="438625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Geneva"/>
                <a:ea typeface="Geneva"/>
                <a:cs typeface="Geneva"/>
              </a:defRPr>
            </a:pPr>
            <a:endParaRPr lang="en-US"/>
          </a:p>
        </c:txPr>
        <c:crossAx val="419515256"/>
        <c:crosses val="autoZero"/>
        <c:auto val="1"/>
        <c:lblAlgn val="ctr"/>
        <c:lblOffset val="100"/>
        <c:tickLblSkip val="4"/>
        <c:tickMarkSkip val="1"/>
        <c:noMultiLvlLbl val="0"/>
      </c:catAx>
      <c:valAx>
        <c:axId val="419515256"/>
        <c:scaling>
          <c:orientation val="minMax"/>
          <c:max val="4.0"/>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Geneva"/>
                <a:ea typeface="Geneva"/>
                <a:cs typeface="Geneva"/>
              </a:defRPr>
            </a:pPr>
            <a:endParaRPr lang="en-US"/>
          </a:p>
        </c:txPr>
        <c:crossAx val="438625432"/>
        <c:crosses val="autoZero"/>
        <c:crossBetween val="between"/>
        <c:majorUnit val="1.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Geneva"/>
          <a:ea typeface="Geneva"/>
          <a:cs typeface="Geneva"/>
        </a:defRPr>
      </a:pPr>
      <a:endParaRPr lang="en-US"/>
    </a:p>
  </c:txPr>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Geneva"/>
                <a:ea typeface="Geneva"/>
                <a:cs typeface="Geneva"/>
              </a:defRPr>
            </a:pPr>
            <a:r>
              <a:rPr lang="en-US"/>
              <a:t>biomass and production</a:t>
            </a:r>
          </a:p>
        </c:rich>
      </c:tx>
      <c:layout>
        <c:manualLayout>
          <c:xMode val="edge"/>
          <c:yMode val="edge"/>
          <c:x val="0.318538064595711"/>
          <c:y val="0.0340909090909091"/>
        </c:manualLayout>
      </c:layout>
      <c:overlay val="0"/>
      <c:spPr>
        <a:noFill/>
        <a:ln w="25400">
          <a:noFill/>
        </a:ln>
      </c:spPr>
    </c:title>
    <c:autoTitleDeleted val="0"/>
    <c:plotArea>
      <c:layout>
        <c:manualLayout>
          <c:layoutTarget val="inner"/>
          <c:xMode val="edge"/>
          <c:yMode val="edge"/>
          <c:x val="0.182767798776937"/>
          <c:y val="0.196970425583073"/>
          <c:w val="0.783290566186873"/>
          <c:h val="0.632578097545638"/>
        </c:manualLayout>
      </c:layout>
      <c:barChart>
        <c:barDir val="col"/>
        <c:grouping val="clustered"/>
        <c:varyColors val="0"/>
        <c:ser>
          <c:idx val="0"/>
          <c:order val="0"/>
          <c:tx>
            <c:v>biomass</c:v>
          </c:tx>
          <c:spPr>
            <a:solidFill>
              <a:srgbClr val="9999FF"/>
            </a:solidFill>
            <a:ln w="12700">
              <a:solidFill>
                <a:srgbClr val="000000"/>
              </a:solidFill>
              <a:prstDash val="solid"/>
            </a:ln>
          </c:spPr>
          <c:invertIfNegative val="0"/>
          <c:cat>
            <c:numRef>
              <c:f>Sheet1!$C$9:$AG$9</c:f>
              <c:numCache>
                <c:formatCode>General</c:formatCode>
                <c:ptCount val="3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numCache>
            </c:numRef>
          </c:cat>
          <c:val>
            <c:numRef>
              <c:f>Sheet1!$C$23:$AG$23</c:f>
              <c:numCache>
                <c:formatCode>0.00</c:formatCode>
                <c:ptCount val="31"/>
                <c:pt idx="0">
                  <c:v>17.09443678009261</c:v>
                </c:pt>
                <c:pt idx="1">
                  <c:v>31.34846064828221</c:v>
                </c:pt>
                <c:pt idx="2">
                  <c:v>37.98105425126715</c:v>
                </c:pt>
                <c:pt idx="3">
                  <c:v>42.84894551557982</c:v>
                </c:pt>
                <c:pt idx="4">
                  <c:v>49.73510659109286</c:v>
                </c:pt>
                <c:pt idx="5">
                  <c:v>60.35466729461866</c:v>
                </c:pt>
                <c:pt idx="6">
                  <c:v>68.7513029947015</c:v>
                </c:pt>
                <c:pt idx="7">
                  <c:v>71.70109055986205</c:v>
                </c:pt>
                <c:pt idx="8">
                  <c:v>67.06877881967826</c:v>
                </c:pt>
                <c:pt idx="9">
                  <c:v>54.50326353113503</c:v>
                </c:pt>
                <c:pt idx="10">
                  <c:v>45.4649613217935</c:v>
                </c:pt>
                <c:pt idx="11">
                  <c:v>48.39161506703048</c:v>
                </c:pt>
                <c:pt idx="12">
                  <c:v>52.42748155247665</c:v>
                </c:pt>
                <c:pt idx="13">
                  <c:v>55.06540131764795</c:v>
                </c:pt>
                <c:pt idx="14">
                  <c:v>56.04696180192868</c:v>
                </c:pt>
                <c:pt idx="15">
                  <c:v>57.40142687236713</c:v>
                </c:pt>
                <c:pt idx="16">
                  <c:v>59.13381045770478</c:v>
                </c:pt>
                <c:pt idx="17">
                  <c:v>65.5566210672883</c:v>
                </c:pt>
                <c:pt idx="18">
                  <c:v>74.01844365759642</c:v>
                </c:pt>
                <c:pt idx="19">
                  <c:v>84.10462341438304</c:v>
                </c:pt>
                <c:pt idx="20">
                  <c:v>93.856893360455</c:v>
                </c:pt>
                <c:pt idx="21">
                  <c:v>83.02770386353043</c:v>
                </c:pt>
                <c:pt idx="22">
                  <c:v>68.69647419105112</c:v>
                </c:pt>
                <c:pt idx="23">
                  <c:v>53.2479329398258</c:v>
                </c:pt>
                <c:pt idx="24">
                  <c:v>39.83350109935592</c:v>
                </c:pt>
                <c:pt idx="25">
                  <c:v>27.23652019009891</c:v>
                </c:pt>
                <c:pt idx="26">
                  <c:v>15.80873748412964</c:v>
                </c:pt>
                <c:pt idx="27">
                  <c:v>8.952067860548083</c:v>
                </c:pt>
                <c:pt idx="28">
                  <c:v>4.838066086399148</c:v>
                </c:pt>
                <c:pt idx="29">
                  <c:v>2.369665021909787</c:v>
                </c:pt>
                <c:pt idx="30">
                  <c:v>0.88862438321617</c:v>
                </c:pt>
              </c:numCache>
            </c:numRef>
          </c:val>
        </c:ser>
        <c:ser>
          <c:idx val="1"/>
          <c:order val="1"/>
          <c:tx>
            <c:v>production</c:v>
          </c:tx>
          <c:spPr>
            <a:solidFill>
              <a:srgbClr val="993366"/>
            </a:solidFill>
            <a:ln w="12700">
              <a:solidFill>
                <a:srgbClr val="000000"/>
              </a:solidFill>
              <a:prstDash val="solid"/>
            </a:ln>
          </c:spPr>
          <c:invertIfNegative val="0"/>
          <c:cat>
            <c:numRef>
              <c:f>Sheet1!$C$9:$AG$9</c:f>
              <c:numCache>
                <c:formatCode>General</c:formatCode>
                <c:ptCount val="3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numCache>
            </c:numRef>
          </c:cat>
          <c:val>
            <c:numRef>
              <c:f>Sheet1!$C$24:$AG$24</c:f>
              <c:numCache>
                <c:formatCode>0.00</c:formatCode>
                <c:ptCount val="31"/>
                <c:pt idx="0">
                  <c:v>17.09443678009261</c:v>
                </c:pt>
                <c:pt idx="1">
                  <c:v>22.80124225823591</c:v>
                </c:pt>
                <c:pt idx="2">
                  <c:v>22.30682392712605</c:v>
                </c:pt>
                <c:pt idx="3">
                  <c:v>24.28577930944856</c:v>
                </c:pt>
                <c:pt idx="4">
                  <c:v>29.16535567230758</c:v>
                </c:pt>
                <c:pt idx="5">
                  <c:v>36.76919675757915</c:v>
                </c:pt>
                <c:pt idx="6">
                  <c:v>40.03494066725455</c:v>
                </c:pt>
                <c:pt idx="7">
                  <c:v>38.35980680272505</c:v>
                </c:pt>
                <c:pt idx="8">
                  <c:v>32.97291494094017</c:v>
                </c:pt>
                <c:pt idx="9">
                  <c:v>23.4662804821349</c:v>
                </c:pt>
                <c:pt idx="10">
                  <c:v>20.63672196509587</c:v>
                </c:pt>
                <c:pt idx="11">
                  <c:v>28.85229537135868</c:v>
                </c:pt>
                <c:pt idx="12">
                  <c:v>33.19840755108827</c:v>
                </c:pt>
                <c:pt idx="13">
                  <c:v>35.28064621351167</c:v>
                </c:pt>
                <c:pt idx="14">
                  <c:v>36.17565255996616</c:v>
                </c:pt>
                <c:pt idx="15">
                  <c:v>36.58075825506104</c:v>
                </c:pt>
                <c:pt idx="16">
                  <c:v>38.01843084942356</c:v>
                </c:pt>
                <c:pt idx="17">
                  <c:v>41.39935371680607</c:v>
                </c:pt>
                <c:pt idx="18">
                  <c:v>44.7969909360755</c:v>
                </c:pt>
                <c:pt idx="19">
                  <c:v>48.21244893804078</c:v>
                </c:pt>
                <c:pt idx="20">
                  <c:v>51.06659203693567</c:v>
                </c:pt>
                <c:pt idx="21">
                  <c:v>33.97215525684306</c:v>
                </c:pt>
                <c:pt idx="22">
                  <c:v>22.56893616229138</c:v>
                </c:pt>
                <c:pt idx="23">
                  <c:v>13.8439739238849</c:v>
                </c:pt>
                <c:pt idx="24">
                  <c:v>7.896250126476671</c:v>
                </c:pt>
                <c:pt idx="25">
                  <c:v>3.341673543775378</c:v>
                </c:pt>
                <c:pt idx="26">
                  <c:v>0.0</c:v>
                </c:pt>
                <c:pt idx="27">
                  <c:v>0.0</c:v>
                </c:pt>
                <c:pt idx="28">
                  <c:v>0.0</c:v>
                </c:pt>
                <c:pt idx="29">
                  <c:v>0.0</c:v>
                </c:pt>
                <c:pt idx="30">
                  <c:v>0.0</c:v>
                </c:pt>
              </c:numCache>
            </c:numRef>
          </c:val>
        </c:ser>
        <c:dLbls>
          <c:showLegendKey val="0"/>
          <c:showVal val="0"/>
          <c:showCatName val="0"/>
          <c:showSerName val="0"/>
          <c:showPercent val="0"/>
          <c:showBubbleSize val="0"/>
        </c:dLbls>
        <c:gapWidth val="150"/>
        <c:axId val="438665976"/>
        <c:axId val="438672152"/>
      </c:barChart>
      <c:catAx>
        <c:axId val="438665976"/>
        <c:scaling>
          <c:orientation val="minMax"/>
        </c:scaling>
        <c:delete val="0"/>
        <c:axPos val="b"/>
        <c:title>
          <c:tx>
            <c:rich>
              <a:bodyPr/>
              <a:lstStyle/>
              <a:p>
                <a:pPr>
                  <a:defRPr sz="1175" b="1" i="0" u="none" strike="noStrike" baseline="0">
                    <a:solidFill>
                      <a:srgbClr val="000000"/>
                    </a:solidFill>
                    <a:latin typeface="Geneva"/>
                    <a:ea typeface="Geneva"/>
                    <a:cs typeface="Geneva"/>
                  </a:defRPr>
                </a:pPr>
                <a:r>
                  <a:rPr lang="en-US"/>
                  <a:t>year</a:t>
                </a:r>
              </a:p>
            </c:rich>
          </c:tx>
          <c:layout>
            <c:manualLayout>
              <c:xMode val="edge"/>
              <c:yMode val="edge"/>
              <c:x val="0.537859624596534"/>
              <c:y val="0.9053063111429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Geneva"/>
                <a:ea typeface="Geneva"/>
                <a:cs typeface="Geneva"/>
              </a:defRPr>
            </a:pPr>
            <a:endParaRPr lang="en-US"/>
          </a:p>
        </c:txPr>
        <c:crossAx val="438672152"/>
        <c:crosses val="autoZero"/>
        <c:auto val="1"/>
        <c:lblAlgn val="ctr"/>
        <c:lblOffset val="100"/>
        <c:tickLblSkip val="4"/>
        <c:tickMarkSkip val="1"/>
        <c:noMultiLvlLbl val="0"/>
      </c:catAx>
      <c:valAx>
        <c:axId val="438672152"/>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Geneva"/>
                    <a:ea typeface="Geneva"/>
                    <a:cs typeface="Geneva"/>
                  </a:defRPr>
                </a:pPr>
                <a:r>
                  <a:rPr lang="en-US"/>
                  <a:t>g.m^-2 or g.^m-2.y^-1</a:t>
                </a:r>
              </a:p>
            </c:rich>
          </c:tx>
          <c:layout>
            <c:manualLayout>
              <c:xMode val="edge"/>
              <c:yMode val="edge"/>
              <c:x val="0.02088772845953"/>
              <c:y val="0.25378877356239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Geneva"/>
                <a:ea typeface="Geneva"/>
                <a:cs typeface="Geneva"/>
              </a:defRPr>
            </a:pPr>
            <a:endParaRPr lang="en-US"/>
          </a:p>
        </c:txPr>
        <c:crossAx val="438665976"/>
        <c:crosses val="autoZero"/>
        <c:crossBetween val="between"/>
      </c:valAx>
      <c:spPr>
        <a:solidFill>
          <a:srgbClr val="FFFFFF"/>
        </a:solidFill>
        <a:ln w="12700">
          <a:solidFill>
            <a:srgbClr val="808080"/>
          </a:solidFill>
          <a:prstDash val="solid"/>
        </a:ln>
      </c:spPr>
    </c:plotArea>
    <c:legend>
      <c:legendPos val="r"/>
      <c:legendEntry>
        <c:idx val="0"/>
        <c:txPr>
          <a:bodyPr/>
          <a:lstStyle/>
          <a:p>
            <a:pPr>
              <a:defRPr sz="920" b="0" i="0" u="none" strike="noStrike" baseline="0">
                <a:solidFill>
                  <a:srgbClr val="000000"/>
                </a:solidFill>
                <a:latin typeface="Geneva"/>
                <a:ea typeface="Geneva"/>
                <a:cs typeface="Geneva"/>
              </a:defRPr>
            </a:pPr>
            <a:endParaRPr lang="en-US"/>
          </a:p>
        </c:txPr>
      </c:legendEntry>
      <c:legendEntry>
        <c:idx val="1"/>
        <c:txPr>
          <a:bodyPr/>
          <a:lstStyle/>
          <a:p>
            <a:pPr>
              <a:defRPr sz="920" b="0" i="0" u="none" strike="noStrike" baseline="0">
                <a:solidFill>
                  <a:srgbClr val="000000"/>
                </a:solidFill>
                <a:latin typeface="Geneva"/>
                <a:ea typeface="Geneva"/>
                <a:cs typeface="Geneva"/>
              </a:defRPr>
            </a:pPr>
            <a:endParaRPr lang="en-US"/>
          </a:p>
        </c:txPr>
      </c:legendEntry>
      <c:layout>
        <c:manualLayout>
          <c:xMode val="edge"/>
          <c:yMode val="edge"/>
          <c:x val="0.731071112847187"/>
          <c:y val="0.196970293486041"/>
          <c:w val="0.23237618470015"/>
          <c:h val="0.215909985683608"/>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Geneva"/>
              <a:ea typeface="Geneva"/>
              <a:cs typeface="Genev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450" b="0" i="0" u="none" strike="noStrike" baseline="0">
          <a:solidFill>
            <a:srgbClr val="000000"/>
          </a:solidFill>
          <a:latin typeface="Geneva"/>
          <a:ea typeface="Geneva"/>
          <a:cs typeface="Geneva"/>
        </a:defRPr>
      </a:pPr>
      <a:endParaRPr lang="en-US"/>
    </a:p>
  </c:txPr>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Geneva"/>
                <a:ea typeface="Geneva"/>
                <a:cs typeface="Geneva"/>
              </a:defRPr>
            </a:pPr>
            <a:r>
              <a:rPr lang="en-US"/>
              <a:t>shell production and total</a:t>
            </a:r>
          </a:p>
        </c:rich>
      </c:tx>
      <c:layout>
        <c:manualLayout>
          <c:xMode val="edge"/>
          <c:yMode val="edge"/>
          <c:x val="0.314496894890596"/>
          <c:y val="0.0342205323193916"/>
        </c:manualLayout>
      </c:layout>
      <c:overlay val="0"/>
      <c:spPr>
        <a:noFill/>
        <a:ln w="25400">
          <a:noFill/>
        </a:ln>
      </c:spPr>
    </c:title>
    <c:autoTitleDeleted val="0"/>
    <c:plotArea>
      <c:layout>
        <c:manualLayout>
          <c:layoutTarget val="inner"/>
          <c:xMode val="edge"/>
          <c:yMode val="edge"/>
          <c:x val="0.191646536526083"/>
          <c:y val="0.148289386351294"/>
          <c:w val="0.783785194254107"/>
          <c:h val="0.665401092601961"/>
        </c:manualLayout>
      </c:layout>
      <c:barChart>
        <c:barDir val="col"/>
        <c:grouping val="clustered"/>
        <c:varyColors val="0"/>
        <c:ser>
          <c:idx val="0"/>
          <c:order val="0"/>
          <c:tx>
            <c:v>shell production</c:v>
          </c:tx>
          <c:spPr>
            <a:solidFill>
              <a:srgbClr val="9999FF"/>
            </a:solidFill>
            <a:ln w="12700">
              <a:solidFill>
                <a:srgbClr val="000000"/>
              </a:solidFill>
              <a:prstDash val="solid"/>
            </a:ln>
          </c:spPr>
          <c:invertIfNegative val="0"/>
          <c:cat>
            <c:numRef>
              <c:f>Sheet1!$C$9:$AG$9</c:f>
              <c:numCache>
                <c:formatCode>General</c:formatCode>
                <c:ptCount val="3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numCache>
            </c:numRef>
          </c:cat>
          <c:val>
            <c:numRef>
              <c:f>Sheet1!$C$27:$AG$27</c:f>
              <c:numCache>
                <c:formatCode>0.00</c:formatCode>
                <c:ptCount val="31"/>
                <c:pt idx="0">
                  <c:v>2.141739717419812</c:v>
                </c:pt>
                <c:pt idx="1">
                  <c:v>2.856737942243588</c:v>
                </c:pt>
                <c:pt idx="2">
                  <c:v>2.794792913554981</c:v>
                </c:pt>
                <c:pt idx="3">
                  <c:v>3.042733655671603</c:v>
                </c:pt>
                <c:pt idx="4">
                  <c:v>3.65408942216802</c:v>
                </c:pt>
                <c:pt idx="5">
                  <c:v>4.60676476718085</c:v>
                </c:pt>
                <c:pt idx="6">
                  <c:v>5.015925567753055</c:v>
                </c:pt>
                <c:pt idx="7">
                  <c:v>4.806050227850904</c:v>
                </c:pt>
                <c:pt idx="8">
                  <c:v>4.13113356330972</c:v>
                </c:pt>
                <c:pt idx="9">
                  <c:v>2.940059715054817</c:v>
                </c:pt>
                <c:pt idx="10">
                  <c:v>2.585548014162549</c:v>
                </c:pt>
                <c:pt idx="11">
                  <c:v>3.614866504846142</c:v>
                </c:pt>
                <c:pt idx="12">
                  <c:v>4.159385238714508</c:v>
                </c:pt>
                <c:pt idx="13">
                  <c:v>4.420266208460921</c:v>
                </c:pt>
                <c:pt idx="14">
                  <c:v>4.532400387796778</c:v>
                </c:pt>
                <c:pt idx="15">
                  <c:v>4.583155552655328</c:v>
                </c:pt>
                <c:pt idx="16">
                  <c:v>4.763279679328983</c:v>
                </c:pt>
                <c:pt idx="17">
                  <c:v>5.186871101483271</c:v>
                </c:pt>
                <c:pt idx="18">
                  <c:v>5.612556643013804</c:v>
                </c:pt>
                <c:pt idx="19">
                  <c:v>6.040474927195421</c:v>
                </c:pt>
                <c:pt idx="20">
                  <c:v>6.398066798325188</c:v>
                </c:pt>
                <c:pt idx="21">
                  <c:v>4.256327080905375</c:v>
                </c:pt>
                <c:pt idx="22">
                  <c:v>2.82763261407843</c:v>
                </c:pt>
                <c:pt idx="23">
                  <c:v>1.73449346013188</c:v>
                </c:pt>
                <c:pt idx="24">
                  <c:v>0.989310892901187</c:v>
                </c:pt>
                <c:pt idx="25">
                  <c:v>0.418673925524674</c:v>
                </c:pt>
                <c:pt idx="26">
                  <c:v>0.0</c:v>
                </c:pt>
                <c:pt idx="27">
                  <c:v>0.0</c:v>
                </c:pt>
                <c:pt idx="28">
                  <c:v>0.0</c:v>
                </c:pt>
                <c:pt idx="29">
                  <c:v>0.0</c:v>
                </c:pt>
                <c:pt idx="30">
                  <c:v>0.0</c:v>
                </c:pt>
              </c:numCache>
            </c:numRef>
          </c:val>
        </c:ser>
        <c:ser>
          <c:idx val="1"/>
          <c:order val="1"/>
          <c:tx>
            <c:v>total shell</c:v>
          </c:tx>
          <c:spPr>
            <a:solidFill>
              <a:srgbClr val="993366"/>
            </a:solidFill>
            <a:ln w="12700">
              <a:solidFill>
                <a:srgbClr val="000000"/>
              </a:solidFill>
              <a:prstDash val="solid"/>
            </a:ln>
          </c:spPr>
          <c:invertIfNegative val="0"/>
          <c:cat>
            <c:numRef>
              <c:f>Sheet1!$C$9:$AG$9</c:f>
              <c:numCache>
                <c:formatCode>General</c:formatCode>
                <c:ptCount val="31"/>
                <c:pt idx="0">
                  <c:v>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numCache>
            </c:numRef>
          </c:cat>
          <c:val>
            <c:numRef>
              <c:f>Sheet1!$C$30:$AG$30</c:f>
              <c:numCache>
                <c:formatCode>0.00</c:formatCode>
                <c:ptCount val="31"/>
                <c:pt idx="0">
                  <c:v>2.141739717419812</c:v>
                </c:pt>
                <c:pt idx="1">
                  <c:v>4.998477659663401</c:v>
                </c:pt>
                <c:pt idx="2">
                  <c:v>7.654647073225226</c:v>
                </c:pt>
                <c:pt idx="3">
                  <c:v>10.32248865417812</c:v>
                </c:pt>
                <c:pt idx="4">
                  <c:v>13.33528555598622</c:v>
                </c:pt>
                <c:pt idx="5">
                  <c:v>17.02243649767804</c:v>
                </c:pt>
                <c:pt idx="6">
                  <c:v>21.21139696476882</c:v>
                </c:pt>
                <c:pt idx="7">
                  <c:v>24.78440478602774</c:v>
                </c:pt>
                <c:pt idx="8">
                  <c:v>27.26781337391598</c:v>
                </c:pt>
                <c:pt idx="9">
                  <c:v>28.16354288511232</c:v>
                </c:pt>
                <c:pt idx="10">
                  <c:v>28.38501456034383</c:v>
                </c:pt>
                <c:pt idx="11">
                  <c:v>29.36390256388666</c:v>
                </c:pt>
                <c:pt idx="12">
                  <c:v>29.22313506633963</c:v>
                </c:pt>
                <c:pt idx="13">
                  <c:v>27.97291462577573</c:v>
                </c:pt>
                <c:pt idx="14">
                  <c:v>26.00779906561314</c:v>
                </c:pt>
                <c:pt idx="15">
                  <c:v>23.73866422617286</c:v>
                </c:pt>
                <c:pt idx="16">
                  <c:v>21.37402988525162</c:v>
                </c:pt>
                <c:pt idx="17">
                  <c:v>19.49284419631676</c:v>
                </c:pt>
                <c:pt idx="18">
                  <c:v>18.06739492705901</c:v>
                </c:pt>
                <c:pt idx="19">
                  <c:v>17.09016081573102</c:v>
                </c:pt>
                <c:pt idx="20">
                  <c:v>21.56987254733287</c:v>
                </c:pt>
                <c:pt idx="21">
                  <c:v>23.65840700889783</c:v>
                </c:pt>
                <c:pt idx="22">
                  <c:v>23.99651161422485</c:v>
                </c:pt>
                <c:pt idx="23">
                  <c:v>23.17123166358994</c:v>
                </c:pt>
                <c:pt idx="24">
                  <c:v>21.63630505005191</c:v>
                </c:pt>
                <c:pt idx="25">
                  <c:v>19.64461472361077</c:v>
                </c:pt>
                <c:pt idx="26">
                  <c:v>17.29571339169672</c:v>
                </c:pt>
                <c:pt idx="27">
                  <c:v>15.14236365658617</c:v>
                </c:pt>
                <c:pt idx="28">
                  <c:v>13.20056188109585</c:v>
                </c:pt>
                <c:pt idx="29">
                  <c:v>11.45310231906504</c:v>
                </c:pt>
                <c:pt idx="30">
                  <c:v>9.89556046681774</c:v>
                </c:pt>
              </c:numCache>
            </c:numRef>
          </c:val>
        </c:ser>
        <c:dLbls>
          <c:showLegendKey val="0"/>
          <c:showVal val="0"/>
          <c:showCatName val="0"/>
          <c:showSerName val="0"/>
          <c:showPercent val="0"/>
          <c:showBubbleSize val="0"/>
        </c:dLbls>
        <c:gapWidth val="150"/>
        <c:axId val="438715992"/>
        <c:axId val="438722168"/>
      </c:barChart>
      <c:catAx>
        <c:axId val="438715992"/>
        <c:scaling>
          <c:orientation val="minMax"/>
        </c:scaling>
        <c:delete val="0"/>
        <c:axPos val="b"/>
        <c:title>
          <c:tx>
            <c:rich>
              <a:bodyPr/>
              <a:lstStyle/>
              <a:p>
                <a:pPr>
                  <a:defRPr sz="1200" b="1" i="0" u="none" strike="noStrike" baseline="0">
                    <a:solidFill>
                      <a:srgbClr val="000000"/>
                    </a:solidFill>
                    <a:latin typeface="Geneva"/>
                    <a:ea typeface="Geneva"/>
                    <a:cs typeface="Geneva"/>
                  </a:defRPr>
                </a:pPr>
                <a:r>
                  <a:rPr lang="en-US"/>
                  <a:t>year</a:t>
                </a:r>
              </a:p>
            </c:rich>
          </c:tx>
          <c:layout>
            <c:manualLayout>
              <c:xMode val="edge"/>
              <c:yMode val="edge"/>
              <c:x val="0.545455512778347"/>
              <c:y val="0.90114307954851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Geneva"/>
                <a:ea typeface="Geneva"/>
                <a:cs typeface="Geneva"/>
              </a:defRPr>
            </a:pPr>
            <a:endParaRPr lang="en-US"/>
          </a:p>
        </c:txPr>
        <c:crossAx val="438722168"/>
        <c:crosses val="autoZero"/>
        <c:auto val="1"/>
        <c:lblAlgn val="ctr"/>
        <c:lblOffset val="100"/>
        <c:tickLblSkip val="4"/>
        <c:tickMarkSkip val="1"/>
        <c:noMultiLvlLbl val="0"/>
      </c:catAx>
      <c:valAx>
        <c:axId val="438722168"/>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Geneva"/>
                    <a:ea typeface="Geneva"/>
                    <a:cs typeface="Geneva"/>
                  </a:defRPr>
                </a:pPr>
                <a:r>
                  <a:rPr lang="en-US"/>
                  <a:t>L.m^-2.yr^-1 or L.m^-2</a:t>
                </a:r>
              </a:p>
            </c:rich>
          </c:tx>
          <c:layout>
            <c:manualLayout>
              <c:xMode val="edge"/>
              <c:yMode val="edge"/>
              <c:x val="0.0442260442260442"/>
              <c:y val="0.25095116912667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Geneva"/>
                <a:ea typeface="Geneva"/>
                <a:cs typeface="Geneva"/>
              </a:defRPr>
            </a:pPr>
            <a:endParaRPr lang="en-US"/>
          </a:p>
        </c:txPr>
        <c:crossAx val="438715992"/>
        <c:crosses val="autoZero"/>
        <c:crossBetween val="between"/>
      </c:valAx>
      <c:spPr>
        <a:solidFill>
          <a:srgbClr val="FFFFFF"/>
        </a:solidFill>
        <a:ln w="12700">
          <a:solidFill>
            <a:srgbClr val="808080"/>
          </a:solidFill>
          <a:prstDash val="solid"/>
        </a:ln>
      </c:spPr>
    </c:plotArea>
    <c:legend>
      <c:legendPos val="r"/>
      <c:layout>
        <c:manualLayout>
          <c:xMode val="edge"/>
          <c:yMode val="edge"/>
          <c:x val="0.808355356071891"/>
          <c:y val="0.148289272776264"/>
          <c:w val="0.16953355646269"/>
          <c:h val="0.167300979012604"/>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Geneva"/>
              <a:ea typeface="Geneva"/>
              <a:cs typeface="Genev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Geneva"/>
          <a:ea typeface="Geneva"/>
          <a:cs typeface="Geneva"/>
        </a:defRPr>
      </a:pPr>
      <a:endParaRPr lang="en-US"/>
    </a:p>
  </c:txPr>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75" b="1" i="0" u="none" strike="noStrike" baseline="0">
                <a:solidFill>
                  <a:srgbClr val="000000"/>
                </a:solidFill>
                <a:latin typeface="Geneva"/>
                <a:ea typeface="Geneva"/>
                <a:cs typeface="Geneva"/>
              </a:defRPr>
            </a:pPr>
            <a:r>
              <a:rPr lang="en-US"/>
              <a:t>accretion rate</a:t>
            </a:r>
          </a:p>
        </c:rich>
      </c:tx>
      <c:layout>
        <c:manualLayout>
          <c:xMode val="edge"/>
          <c:yMode val="edge"/>
          <c:x val="0.4137936852721"/>
          <c:y val="0.05"/>
        </c:manualLayout>
      </c:layout>
      <c:overlay val="0"/>
      <c:spPr>
        <a:noFill/>
        <a:ln w="25400">
          <a:noFill/>
        </a:ln>
      </c:spPr>
    </c:title>
    <c:autoTitleDeleted val="0"/>
    <c:plotArea>
      <c:layout>
        <c:manualLayout>
          <c:layoutTarget val="inner"/>
          <c:xMode val="edge"/>
          <c:yMode val="edge"/>
          <c:x val="0.167487886160577"/>
          <c:y val="0.228572026468401"/>
          <c:w val="0.807882745009844"/>
          <c:h val="0.635715948615239"/>
        </c:manualLayout>
      </c:layout>
      <c:barChart>
        <c:barDir val="col"/>
        <c:grouping val="clustered"/>
        <c:varyColors val="0"/>
        <c:ser>
          <c:idx val="0"/>
          <c:order val="0"/>
          <c:spPr>
            <a:solidFill>
              <a:srgbClr val="9999FF"/>
            </a:solidFill>
            <a:ln w="12700">
              <a:solidFill>
                <a:srgbClr val="000000"/>
              </a:solidFill>
              <a:prstDash val="solid"/>
            </a:ln>
          </c:spPr>
          <c:invertIfNegative val="0"/>
          <c:val>
            <c:numRef>
              <c:f>Sheet1!$D$31:$AG$31</c:f>
              <c:numCache>
                <c:formatCode>0.00</c:formatCode>
                <c:ptCount val="30"/>
                <c:pt idx="0">
                  <c:v>2.856737942243588</c:v>
                </c:pt>
                <c:pt idx="1">
                  <c:v>2.656169413561825</c:v>
                </c:pt>
                <c:pt idx="2">
                  <c:v>2.667841580952892</c:v>
                </c:pt>
                <c:pt idx="3">
                  <c:v>3.012796901808104</c:v>
                </c:pt>
                <c:pt idx="4">
                  <c:v>3.687150941691822</c:v>
                </c:pt>
                <c:pt idx="5">
                  <c:v>4.188960467090773</c:v>
                </c:pt>
                <c:pt idx="6">
                  <c:v>3.573007821258923</c:v>
                </c:pt>
                <c:pt idx="7">
                  <c:v>2.483408587888245</c:v>
                </c:pt>
                <c:pt idx="8">
                  <c:v>0.895729511196333</c:v>
                </c:pt>
                <c:pt idx="9">
                  <c:v>0.221471675231509</c:v>
                </c:pt>
                <c:pt idx="10">
                  <c:v>0.978888003542838</c:v>
                </c:pt>
                <c:pt idx="11">
                  <c:v>-0.140767497547035</c:v>
                </c:pt>
                <c:pt idx="12">
                  <c:v>-1.250220440563901</c:v>
                </c:pt>
                <c:pt idx="13">
                  <c:v>-1.965115560162591</c:v>
                </c:pt>
                <c:pt idx="14">
                  <c:v>-2.26913483944028</c:v>
                </c:pt>
                <c:pt idx="15">
                  <c:v>-2.364634340921235</c:v>
                </c:pt>
                <c:pt idx="16">
                  <c:v>-1.881185688934863</c:v>
                </c:pt>
                <c:pt idx="17">
                  <c:v>-1.425449269257754</c:v>
                </c:pt>
                <c:pt idx="18">
                  <c:v>-0.977234111327988</c:v>
                </c:pt>
                <c:pt idx="19">
                  <c:v>4.479711731601852</c:v>
                </c:pt>
                <c:pt idx="20">
                  <c:v>2.088534461564954</c:v>
                </c:pt>
                <c:pt idx="21">
                  <c:v>0.338104605327022</c:v>
                </c:pt>
                <c:pt idx="22">
                  <c:v>-0.825279950634911</c:v>
                </c:pt>
                <c:pt idx="23">
                  <c:v>-1.534926613538023</c:v>
                </c:pt>
                <c:pt idx="24">
                  <c:v>-1.991690326441144</c:v>
                </c:pt>
                <c:pt idx="25">
                  <c:v>-2.348901331914046</c:v>
                </c:pt>
                <c:pt idx="26">
                  <c:v>-2.153349735110552</c:v>
                </c:pt>
                <c:pt idx="27">
                  <c:v>-1.941801775490315</c:v>
                </c:pt>
                <c:pt idx="28">
                  <c:v>-1.747459562030812</c:v>
                </c:pt>
                <c:pt idx="29">
                  <c:v>-1.557541852247303</c:v>
                </c:pt>
              </c:numCache>
            </c:numRef>
          </c:val>
        </c:ser>
        <c:dLbls>
          <c:showLegendKey val="0"/>
          <c:showVal val="0"/>
          <c:showCatName val="0"/>
          <c:showSerName val="0"/>
          <c:showPercent val="0"/>
          <c:showBubbleSize val="0"/>
        </c:dLbls>
        <c:gapWidth val="150"/>
        <c:axId val="438754744"/>
        <c:axId val="438758120"/>
      </c:barChart>
      <c:catAx>
        <c:axId val="438754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Geneva"/>
                <a:ea typeface="Geneva"/>
                <a:cs typeface="Geneva"/>
              </a:defRPr>
            </a:pPr>
            <a:endParaRPr lang="en-US"/>
          </a:p>
        </c:txPr>
        <c:crossAx val="438758120"/>
        <c:crossesAt val="0.0"/>
        <c:auto val="1"/>
        <c:lblAlgn val="ctr"/>
        <c:lblOffset val="100"/>
        <c:tickLblSkip val="2"/>
        <c:tickMarkSkip val="1"/>
        <c:noMultiLvlLbl val="0"/>
      </c:catAx>
      <c:valAx>
        <c:axId val="438758120"/>
        <c:scaling>
          <c:orientation val="minMax"/>
        </c:scaling>
        <c:delete val="0"/>
        <c:axPos val="l"/>
        <c:title>
          <c:tx>
            <c:rich>
              <a:bodyPr/>
              <a:lstStyle/>
              <a:p>
                <a:pPr>
                  <a:defRPr sz="1075" b="1" i="0" u="none" strike="noStrike" baseline="0">
                    <a:solidFill>
                      <a:srgbClr val="000000"/>
                    </a:solidFill>
                    <a:latin typeface="Geneva"/>
                    <a:ea typeface="Geneva"/>
                    <a:cs typeface="Geneva"/>
                  </a:defRPr>
                </a:pPr>
                <a:r>
                  <a:rPr lang="en-US"/>
                  <a:t>L.m^-2.y^-1</a:t>
                </a:r>
              </a:p>
            </c:rich>
          </c:tx>
          <c:layout>
            <c:manualLayout>
              <c:xMode val="edge"/>
              <c:yMode val="edge"/>
              <c:x val="0.0320197044334975"/>
              <c:y val="0.29285770528683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Geneva"/>
                <a:ea typeface="Geneva"/>
                <a:cs typeface="Geneva"/>
              </a:defRPr>
            </a:pPr>
            <a:endParaRPr lang="en-US"/>
          </a:p>
        </c:txPr>
        <c:crossAx val="438754744"/>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Geneva"/>
          <a:ea typeface="Geneva"/>
          <a:cs typeface="Geneva"/>
        </a:defRPr>
      </a:pPr>
      <a:endParaRPr lang="en-US"/>
    </a:p>
  </c:txPr>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Geneva"/>
                <a:ea typeface="Geneva"/>
                <a:cs typeface="Geneva"/>
              </a:defRPr>
            </a:pPr>
            <a:r>
              <a:rPr lang="en-US"/>
              <a:t>cumulative mortality</a:t>
            </a:r>
          </a:p>
        </c:rich>
      </c:tx>
      <c:layout>
        <c:manualLayout>
          <c:xMode val="edge"/>
          <c:yMode val="edge"/>
          <c:x val="0.399504503624392"/>
          <c:y val="0.032967032967033"/>
        </c:manualLayout>
      </c:layout>
      <c:overlay val="0"/>
      <c:spPr>
        <a:noFill/>
        <a:ln w="25400">
          <a:noFill/>
        </a:ln>
      </c:spPr>
    </c:title>
    <c:autoTitleDeleted val="0"/>
    <c:plotArea>
      <c:layout>
        <c:manualLayout>
          <c:layoutTarget val="inner"/>
          <c:xMode val="edge"/>
          <c:yMode val="edge"/>
          <c:x val="0.121588347137203"/>
          <c:y val="0.164835754477716"/>
          <c:w val="0.769232400255773"/>
          <c:h val="0.666669051443207"/>
        </c:manualLayout>
      </c:layout>
      <c:lineChart>
        <c:grouping val="standard"/>
        <c:varyColors val="0"/>
        <c:ser>
          <c:idx val="0"/>
          <c:order val="0"/>
          <c:tx>
            <c:strRef>
              <c:f>Sheet1!$AO$169</c:f>
              <c:strCache>
                <c:ptCount val="1"/>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Sheet1!$AC$169:$AM$169</c:f>
              <c:numCache>
                <c:formatCode>0.00</c:formatCode>
                <c:ptCount val="11"/>
                <c:pt idx="0" formatCode="General">
                  <c:v>0.0</c:v>
                </c:pt>
                <c:pt idx="1">
                  <c:v>0.5</c:v>
                </c:pt>
                <c:pt idx="2">
                  <c:v>0.75</c:v>
                </c:pt>
                <c:pt idx="3">
                  <c:v>0.875</c:v>
                </c:pt>
                <c:pt idx="4">
                  <c:v>0.9375</c:v>
                </c:pt>
                <c:pt idx="5">
                  <c:v>0.96875</c:v>
                </c:pt>
                <c:pt idx="6">
                  <c:v>0.98125</c:v>
                </c:pt>
                <c:pt idx="7">
                  <c:v>0.98875</c:v>
                </c:pt>
                <c:pt idx="8">
                  <c:v>0.99325</c:v>
                </c:pt>
                <c:pt idx="9">
                  <c:v>0.99595</c:v>
                </c:pt>
                <c:pt idx="10">
                  <c:v>0.99757</c:v>
                </c:pt>
              </c:numCache>
            </c:numRef>
          </c:val>
          <c:smooth val="0"/>
        </c:ser>
        <c:ser>
          <c:idx val="1"/>
          <c:order val="1"/>
          <c:tx>
            <c:strRef>
              <c:f>Sheet1!$AO$170</c:f>
              <c:strCache>
                <c:ptCount val="1"/>
              </c:strCache>
            </c:strRef>
          </c:tx>
          <c:spPr>
            <a:ln w="12700">
              <a:solidFill>
                <a:srgbClr val="FF00FF"/>
              </a:solidFill>
              <a:prstDash val="solid"/>
            </a:ln>
          </c:spPr>
          <c:marker>
            <c:symbol val="square"/>
            <c:size val="5"/>
            <c:spPr>
              <a:solidFill>
                <a:srgbClr val="FF00FF"/>
              </a:solidFill>
              <a:ln>
                <a:solidFill>
                  <a:srgbClr val="FF00FF"/>
                </a:solidFill>
                <a:prstDash val="solid"/>
              </a:ln>
            </c:spPr>
          </c:marker>
          <c:val>
            <c:numRef>
              <c:f>Sheet1!$AC$170:$AM$170</c:f>
              <c:numCache>
                <c:formatCode>0.00</c:formatCode>
                <c:ptCount val="11"/>
                <c:pt idx="0" formatCode="General">
                  <c:v>0.0</c:v>
                </c:pt>
                <c:pt idx="1">
                  <c:v>0.5</c:v>
                </c:pt>
                <c:pt idx="2">
                  <c:v>0.75</c:v>
                </c:pt>
                <c:pt idx="3">
                  <c:v>0.875</c:v>
                </c:pt>
                <c:pt idx="4">
                  <c:v>0.9375</c:v>
                </c:pt>
                <c:pt idx="5">
                  <c:v>0.96875</c:v>
                </c:pt>
                <c:pt idx="6">
                  <c:v>0.978125</c:v>
                </c:pt>
                <c:pt idx="7">
                  <c:v>0.986875</c:v>
                </c:pt>
                <c:pt idx="8">
                  <c:v>0.992125</c:v>
                </c:pt>
                <c:pt idx="9">
                  <c:v>0.995275</c:v>
                </c:pt>
                <c:pt idx="10">
                  <c:v>0.997165</c:v>
                </c:pt>
              </c:numCache>
            </c:numRef>
          </c:val>
          <c:smooth val="0"/>
        </c:ser>
        <c:ser>
          <c:idx val="2"/>
          <c:order val="2"/>
          <c:tx>
            <c:strRef>
              <c:f>Sheet1!$AO$171</c:f>
              <c:strCache>
                <c:ptCount val="1"/>
              </c:strCache>
            </c:strRef>
          </c:tx>
          <c:spPr>
            <a:ln w="12700">
              <a:solidFill>
                <a:srgbClr val="FFFF00"/>
              </a:solidFill>
              <a:prstDash val="solid"/>
            </a:ln>
          </c:spPr>
          <c:marker>
            <c:symbol val="triangle"/>
            <c:size val="5"/>
            <c:spPr>
              <a:solidFill>
                <a:srgbClr val="FFFF00"/>
              </a:solidFill>
              <a:ln>
                <a:solidFill>
                  <a:srgbClr val="FFFF00"/>
                </a:solidFill>
                <a:prstDash val="solid"/>
              </a:ln>
            </c:spPr>
          </c:marker>
          <c:val>
            <c:numRef>
              <c:f>Sheet1!$AC$171:$AM$171</c:f>
              <c:numCache>
                <c:formatCode>0.00</c:formatCode>
                <c:ptCount val="11"/>
                <c:pt idx="0" formatCode="General">
                  <c:v>0.0</c:v>
                </c:pt>
                <c:pt idx="1">
                  <c:v>0.6</c:v>
                </c:pt>
                <c:pt idx="2">
                  <c:v>0.8</c:v>
                </c:pt>
                <c:pt idx="3">
                  <c:v>0.9</c:v>
                </c:pt>
                <c:pt idx="4">
                  <c:v>0.97</c:v>
                </c:pt>
                <c:pt idx="5">
                  <c:v>0.982</c:v>
                </c:pt>
                <c:pt idx="6">
                  <c:v>0.9874</c:v>
                </c:pt>
                <c:pt idx="7">
                  <c:v>0.99244</c:v>
                </c:pt>
                <c:pt idx="8">
                  <c:v>0.995464</c:v>
                </c:pt>
                <c:pt idx="9">
                  <c:v>0.9972784</c:v>
                </c:pt>
                <c:pt idx="10">
                  <c:v>0.99836704</c:v>
                </c:pt>
              </c:numCache>
            </c:numRef>
          </c:val>
          <c:smooth val="0"/>
        </c:ser>
        <c:ser>
          <c:idx val="3"/>
          <c:order val="3"/>
          <c:tx>
            <c:strRef>
              <c:f>Sheet1!$AO$172</c:f>
              <c:strCache>
                <c:ptCount val="1"/>
              </c:strCache>
            </c:strRef>
          </c:tx>
          <c:spPr>
            <a:ln w="12700">
              <a:solidFill>
                <a:srgbClr val="00FFFF"/>
              </a:solidFill>
              <a:prstDash val="solid"/>
            </a:ln>
          </c:spPr>
          <c:marker>
            <c:symbol val="x"/>
            <c:size val="5"/>
            <c:spPr>
              <a:noFill/>
              <a:ln>
                <a:solidFill>
                  <a:srgbClr val="00FFFF"/>
                </a:solidFill>
                <a:prstDash val="solid"/>
              </a:ln>
            </c:spPr>
          </c:marker>
          <c:val>
            <c:numRef>
              <c:f>Sheet1!$AC$172:$AM$172</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ser>
          <c:idx val="4"/>
          <c:order val="4"/>
          <c:tx>
            <c:strRef>
              <c:f>Sheet1!$AO$173</c:f>
              <c:strCache>
                <c:ptCount val="1"/>
              </c:strCache>
            </c:strRef>
          </c:tx>
          <c:spPr>
            <a:ln w="12700">
              <a:solidFill>
                <a:srgbClr val="800080"/>
              </a:solidFill>
              <a:prstDash val="solid"/>
            </a:ln>
          </c:spPr>
          <c:marker>
            <c:symbol val="star"/>
            <c:size val="5"/>
            <c:spPr>
              <a:noFill/>
              <a:ln>
                <a:solidFill>
                  <a:srgbClr val="800080"/>
                </a:solidFill>
                <a:prstDash val="solid"/>
              </a:ln>
            </c:spPr>
          </c:marker>
          <c:val>
            <c:numRef>
              <c:f>Sheet1!$AC$173:$AM$173</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ser>
          <c:idx val="5"/>
          <c:order val="5"/>
          <c:tx>
            <c:strRef>
              <c:f>Sheet1!$AO$174</c:f>
              <c:strCache>
                <c:ptCount val="1"/>
              </c:strCache>
            </c:strRef>
          </c:tx>
          <c:spPr>
            <a:ln w="12700">
              <a:solidFill>
                <a:srgbClr val="800000"/>
              </a:solidFill>
              <a:prstDash val="solid"/>
            </a:ln>
          </c:spPr>
          <c:marker>
            <c:symbol val="circle"/>
            <c:size val="5"/>
            <c:spPr>
              <a:solidFill>
                <a:srgbClr val="800000"/>
              </a:solidFill>
              <a:ln>
                <a:solidFill>
                  <a:srgbClr val="800000"/>
                </a:solidFill>
                <a:prstDash val="solid"/>
              </a:ln>
            </c:spPr>
          </c:marker>
          <c:val>
            <c:numRef>
              <c:f>Sheet1!$AC$174:$AM$174</c:f>
              <c:numCache>
                <c:formatCode>0.00</c:formatCode>
                <c:ptCount val="11"/>
                <c:pt idx="0" formatCode="General">
                  <c:v>0.0</c:v>
                </c:pt>
                <c:pt idx="1">
                  <c:v>0.6</c:v>
                </c:pt>
                <c:pt idx="2">
                  <c:v>0.84</c:v>
                </c:pt>
                <c:pt idx="3">
                  <c:v>0.936</c:v>
                </c:pt>
                <c:pt idx="4">
                  <c:v>0.9744</c:v>
                </c:pt>
                <c:pt idx="5">
                  <c:v>0.98976</c:v>
                </c:pt>
                <c:pt idx="6">
                  <c:v>0.995904</c:v>
                </c:pt>
                <c:pt idx="7">
                  <c:v>0.9983616</c:v>
                </c:pt>
                <c:pt idx="8">
                  <c:v>0.99934464</c:v>
                </c:pt>
                <c:pt idx="9">
                  <c:v>0.999737856</c:v>
                </c:pt>
                <c:pt idx="10">
                  <c:v>0.9998951424</c:v>
                </c:pt>
              </c:numCache>
            </c:numRef>
          </c:val>
          <c:smooth val="0"/>
        </c:ser>
        <c:ser>
          <c:idx val="6"/>
          <c:order val="6"/>
          <c:tx>
            <c:strRef>
              <c:f>Sheet1!$AO$175</c:f>
              <c:strCache>
                <c:ptCount val="1"/>
              </c:strCache>
            </c:strRef>
          </c:tx>
          <c:spPr>
            <a:ln w="12700">
              <a:solidFill>
                <a:srgbClr val="008080"/>
              </a:solidFill>
              <a:prstDash val="solid"/>
            </a:ln>
          </c:spPr>
          <c:marker>
            <c:symbol val="plus"/>
            <c:size val="5"/>
            <c:spPr>
              <a:noFill/>
              <a:ln>
                <a:solidFill>
                  <a:srgbClr val="008080"/>
                </a:solidFill>
                <a:prstDash val="solid"/>
              </a:ln>
            </c:spPr>
          </c:marker>
          <c:val>
            <c:numRef>
              <c:f>Sheet1!$AC$175:$AM$175</c:f>
              <c:numCache>
                <c:formatCode>0.00</c:formatCode>
                <c:ptCount val="11"/>
                <c:pt idx="0" formatCode="General">
                  <c:v>0.0</c:v>
                </c:pt>
                <c:pt idx="1">
                  <c:v>0.6</c:v>
                </c:pt>
                <c:pt idx="2">
                  <c:v>0.84</c:v>
                </c:pt>
                <c:pt idx="3">
                  <c:v>0.936</c:v>
                </c:pt>
                <c:pt idx="4">
                  <c:v>0.9744</c:v>
                </c:pt>
                <c:pt idx="5">
                  <c:v>0.98976</c:v>
                </c:pt>
                <c:pt idx="6">
                  <c:v>0.995904</c:v>
                </c:pt>
                <c:pt idx="7">
                  <c:v>0.9983616</c:v>
                </c:pt>
                <c:pt idx="8">
                  <c:v>0.99934464</c:v>
                </c:pt>
                <c:pt idx="9">
                  <c:v>0.996</c:v>
                </c:pt>
                <c:pt idx="10">
                  <c:v>0.9984</c:v>
                </c:pt>
              </c:numCache>
            </c:numRef>
          </c:val>
          <c:smooth val="0"/>
        </c:ser>
        <c:ser>
          <c:idx val="7"/>
          <c:order val="7"/>
          <c:tx>
            <c:strRef>
              <c:f>Sheet1!$AO$176</c:f>
              <c:strCache>
                <c:ptCount val="1"/>
              </c:strCache>
            </c:strRef>
          </c:tx>
          <c:spPr>
            <a:ln w="12700">
              <a:solidFill>
                <a:srgbClr val="0000FF"/>
              </a:solidFill>
              <a:prstDash val="solid"/>
            </a:ln>
          </c:spPr>
          <c:marker>
            <c:symbol val="dot"/>
            <c:size val="5"/>
            <c:spPr>
              <a:noFill/>
              <a:ln>
                <a:solidFill>
                  <a:srgbClr val="0000FF"/>
                </a:solidFill>
                <a:prstDash val="solid"/>
              </a:ln>
            </c:spPr>
          </c:marker>
          <c:val>
            <c:numRef>
              <c:f>Sheet1!$AC$176:$AM$176</c:f>
              <c:numCache>
                <c:formatCode>0.00</c:formatCode>
                <c:ptCount val="11"/>
                <c:pt idx="0" formatCode="General">
                  <c:v>0.0</c:v>
                </c:pt>
                <c:pt idx="1">
                  <c:v>0.6</c:v>
                </c:pt>
                <c:pt idx="2">
                  <c:v>0.84</c:v>
                </c:pt>
                <c:pt idx="3">
                  <c:v>0.936</c:v>
                </c:pt>
                <c:pt idx="4">
                  <c:v>0.9744</c:v>
                </c:pt>
                <c:pt idx="5">
                  <c:v>0.98976</c:v>
                </c:pt>
                <c:pt idx="6">
                  <c:v>0.995904</c:v>
                </c:pt>
                <c:pt idx="7">
                  <c:v>0.9983616</c:v>
                </c:pt>
                <c:pt idx="8">
                  <c:v>0.99934464</c:v>
                </c:pt>
                <c:pt idx="9">
                  <c:v>0.999737856</c:v>
                </c:pt>
                <c:pt idx="10">
                  <c:v>0.9998951424</c:v>
                </c:pt>
              </c:numCache>
            </c:numRef>
          </c:val>
          <c:smooth val="0"/>
        </c:ser>
        <c:ser>
          <c:idx val="8"/>
          <c:order val="8"/>
          <c:tx>
            <c:strRef>
              <c:f>Sheet1!$AO$177</c:f>
              <c:strCache>
                <c:ptCount val="1"/>
              </c:strCache>
            </c:strRef>
          </c:tx>
          <c:spPr>
            <a:ln w="12700">
              <a:solidFill>
                <a:srgbClr val="00CCFF"/>
              </a:solidFill>
              <a:prstDash val="solid"/>
            </a:ln>
          </c:spPr>
          <c:marker>
            <c:symbol val="dash"/>
            <c:size val="5"/>
            <c:spPr>
              <a:noFill/>
              <a:ln>
                <a:solidFill>
                  <a:srgbClr val="00CCFF"/>
                </a:solidFill>
                <a:prstDash val="solid"/>
              </a:ln>
            </c:spPr>
          </c:marker>
          <c:val>
            <c:numRef>
              <c:f>Sheet1!$AC$177:$AM$177</c:f>
              <c:numCache>
                <c:formatCode>0.00</c:formatCode>
                <c:ptCount val="11"/>
                <c:pt idx="0" formatCode="General">
                  <c:v>0.0</c:v>
                </c:pt>
                <c:pt idx="1">
                  <c:v>0.6</c:v>
                </c:pt>
                <c:pt idx="2">
                  <c:v>0.84</c:v>
                </c:pt>
                <c:pt idx="3">
                  <c:v>0.936</c:v>
                </c:pt>
                <c:pt idx="4">
                  <c:v>0.9744</c:v>
                </c:pt>
                <c:pt idx="5">
                  <c:v>0.98976</c:v>
                </c:pt>
                <c:pt idx="6">
                  <c:v>0.995904</c:v>
                </c:pt>
                <c:pt idx="7">
                  <c:v>0.9983616</c:v>
                </c:pt>
                <c:pt idx="8">
                  <c:v>0.99934464</c:v>
                </c:pt>
                <c:pt idx="9">
                  <c:v>0.999737856</c:v>
                </c:pt>
                <c:pt idx="10">
                  <c:v>0.9998951424</c:v>
                </c:pt>
              </c:numCache>
            </c:numRef>
          </c:val>
          <c:smooth val="0"/>
        </c:ser>
        <c:ser>
          <c:idx val="9"/>
          <c:order val="9"/>
          <c:tx>
            <c:strRef>
              <c:f>Sheet1!$AO$178</c:f>
              <c:strCache>
                <c:ptCount val="1"/>
              </c:strCache>
            </c:strRef>
          </c:tx>
          <c:spPr>
            <a:ln w="12700">
              <a:solidFill>
                <a:srgbClr val="CCFFFF"/>
              </a:solidFill>
              <a:prstDash val="solid"/>
            </a:ln>
          </c:spPr>
          <c:marker>
            <c:symbol val="diamond"/>
            <c:size val="5"/>
            <c:spPr>
              <a:solidFill>
                <a:srgbClr val="CCFFFF"/>
              </a:solidFill>
              <a:ln>
                <a:solidFill>
                  <a:srgbClr val="CCFFFF"/>
                </a:solidFill>
                <a:prstDash val="solid"/>
              </a:ln>
            </c:spPr>
          </c:marker>
          <c:val>
            <c:numRef>
              <c:f>Sheet1!$AC$178:$AM$178</c:f>
              <c:numCache>
                <c:formatCode>0.00</c:formatCode>
                <c:ptCount val="11"/>
                <c:pt idx="0" formatCode="General">
                  <c:v>0.0</c:v>
                </c:pt>
                <c:pt idx="1">
                  <c:v>0.6</c:v>
                </c:pt>
                <c:pt idx="2">
                  <c:v>0.84</c:v>
                </c:pt>
                <c:pt idx="3">
                  <c:v>0.936</c:v>
                </c:pt>
                <c:pt idx="4">
                  <c:v>0.9744</c:v>
                </c:pt>
                <c:pt idx="5">
                  <c:v>0.98976</c:v>
                </c:pt>
                <c:pt idx="6">
                  <c:v>0.995904</c:v>
                </c:pt>
                <c:pt idx="7">
                  <c:v>0.9983616</c:v>
                </c:pt>
                <c:pt idx="8">
                  <c:v>0.99934464</c:v>
                </c:pt>
                <c:pt idx="9">
                  <c:v>0.999737856</c:v>
                </c:pt>
                <c:pt idx="10">
                  <c:v>0.9998951424</c:v>
                </c:pt>
              </c:numCache>
            </c:numRef>
          </c:val>
          <c:smooth val="0"/>
        </c:ser>
        <c:ser>
          <c:idx val="10"/>
          <c:order val="10"/>
          <c:tx>
            <c:strRef>
              <c:f>Sheet1!$AO$179</c:f>
              <c:strCache>
                <c:ptCount val="1"/>
              </c:strCache>
            </c:strRef>
          </c:tx>
          <c:spPr>
            <a:ln w="12700">
              <a:solidFill>
                <a:srgbClr val="CCFFCC"/>
              </a:solidFill>
              <a:prstDash val="solid"/>
            </a:ln>
          </c:spPr>
          <c:marker>
            <c:symbol val="square"/>
            <c:size val="5"/>
            <c:spPr>
              <a:solidFill>
                <a:srgbClr val="CCFFCC"/>
              </a:solidFill>
              <a:ln>
                <a:solidFill>
                  <a:srgbClr val="CCFFCC"/>
                </a:solidFill>
                <a:prstDash val="solid"/>
              </a:ln>
            </c:spPr>
          </c:marker>
          <c:val>
            <c:numRef>
              <c:f>Sheet1!$AC$179:$AM$179</c:f>
              <c:numCache>
                <c:formatCode>0.00</c:formatCode>
                <c:ptCount val="11"/>
                <c:pt idx="0" formatCode="General">
                  <c:v>0.0</c:v>
                </c:pt>
                <c:pt idx="1">
                  <c:v>0.6</c:v>
                </c:pt>
                <c:pt idx="2">
                  <c:v>0.84</c:v>
                </c:pt>
                <c:pt idx="3">
                  <c:v>0.936</c:v>
                </c:pt>
                <c:pt idx="4">
                  <c:v>0.9744</c:v>
                </c:pt>
                <c:pt idx="5">
                  <c:v>0.98976</c:v>
                </c:pt>
                <c:pt idx="6">
                  <c:v>0.995904</c:v>
                </c:pt>
                <c:pt idx="7">
                  <c:v>0.9983616</c:v>
                </c:pt>
                <c:pt idx="8">
                  <c:v>0.99934464</c:v>
                </c:pt>
                <c:pt idx="9">
                  <c:v>0.999737856</c:v>
                </c:pt>
                <c:pt idx="10">
                  <c:v>0.9998951424</c:v>
                </c:pt>
              </c:numCache>
            </c:numRef>
          </c:val>
          <c:smooth val="0"/>
        </c:ser>
        <c:ser>
          <c:idx val="11"/>
          <c:order val="11"/>
          <c:tx>
            <c:strRef>
              <c:f>Sheet1!$AO$180</c:f>
              <c:strCache>
                <c:ptCount val="1"/>
              </c:strCache>
            </c:strRef>
          </c:tx>
          <c:spPr>
            <a:ln w="12700">
              <a:solidFill>
                <a:srgbClr val="FFFF99"/>
              </a:solidFill>
              <a:prstDash val="solid"/>
            </a:ln>
          </c:spPr>
          <c:marker>
            <c:symbol val="triangle"/>
            <c:size val="5"/>
            <c:spPr>
              <a:solidFill>
                <a:srgbClr val="FFFF99"/>
              </a:solidFill>
              <a:ln>
                <a:solidFill>
                  <a:srgbClr val="FFFF99"/>
                </a:solidFill>
                <a:prstDash val="solid"/>
              </a:ln>
            </c:spPr>
          </c:marker>
          <c:val>
            <c:numRef>
              <c:f>Sheet1!$AC$180:$AM$180</c:f>
              <c:numCache>
                <c:formatCode>0.00</c:formatCode>
                <c:ptCount val="11"/>
                <c:pt idx="0" formatCode="General">
                  <c:v>0.0</c:v>
                </c:pt>
                <c:pt idx="1">
                  <c:v>0.65</c:v>
                </c:pt>
                <c:pt idx="2">
                  <c:v>0.8775</c:v>
                </c:pt>
                <c:pt idx="3">
                  <c:v>0.957125</c:v>
                </c:pt>
                <c:pt idx="4">
                  <c:v>0.98499375</c:v>
                </c:pt>
                <c:pt idx="5">
                  <c:v>0.9947478125</c:v>
                </c:pt>
                <c:pt idx="6">
                  <c:v>0.998161734375</c:v>
                </c:pt>
                <c:pt idx="7">
                  <c:v>0.99935660703125</c:v>
                </c:pt>
                <c:pt idx="8">
                  <c:v>0.999774812460938</c:v>
                </c:pt>
                <c:pt idx="9">
                  <c:v>0.999921184361328</c:v>
                </c:pt>
                <c:pt idx="10">
                  <c:v>0.999972414526465</c:v>
                </c:pt>
              </c:numCache>
            </c:numRef>
          </c:val>
          <c:smooth val="0"/>
        </c:ser>
        <c:ser>
          <c:idx val="12"/>
          <c:order val="12"/>
          <c:tx>
            <c:strRef>
              <c:f>Sheet1!$AO$181</c:f>
              <c:strCache>
                <c:ptCount val="1"/>
              </c:strCache>
            </c:strRef>
          </c:tx>
          <c:spPr>
            <a:ln w="12700">
              <a:solidFill>
                <a:srgbClr val="99CCFF"/>
              </a:solidFill>
              <a:prstDash val="solid"/>
            </a:ln>
          </c:spPr>
          <c:marker>
            <c:symbol val="x"/>
            <c:size val="5"/>
            <c:spPr>
              <a:noFill/>
              <a:ln>
                <a:solidFill>
                  <a:srgbClr val="99CCFF"/>
                </a:solidFill>
                <a:prstDash val="solid"/>
              </a:ln>
            </c:spPr>
          </c:marker>
          <c:val>
            <c:numRef>
              <c:f>Sheet1!$AC$181:$AM$181</c:f>
              <c:numCache>
                <c:formatCode>0.00</c:formatCode>
                <c:ptCount val="11"/>
                <c:pt idx="0" formatCode="General">
                  <c:v>0.0</c:v>
                </c:pt>
                <c:pt idx="1">
                  <c:v>0.65</c:v>
                </c:pt>
                <c:pt idx="2">
                  <c:v>0.8775</c:v>
                </c:pt>
                <c:pt idx="3">
                  <c:v>0.957125</c:v>
                </c:pt>
                <c:pt idx="4">
                  <c:v>0.98499375</c:v>
                </c:pt>
                <c:pt idx="5">
                  <c:v>0.9947478125</c:v>
                </c:pt>
                <c:pt idx="6">
                  <c:v>0.998161734375</c:v>
                </c:pt>
                <c:pt idx="7">
                  <c:v>0.99935660703125</c:v>
                </c:pt>
                <c:pt idx="8">
                  <c:v>0.999774812460938</c:v>
                </c:pt>
                <c:pt idx="9">
                  <c:v>0.999921184361328</c:v>
                </c:pt>
                <c:pt idx="10">
                  <c:v>0.999972414526465</c:v>
                </c:pt>
              </c:numCache>
            </c:numRef>
          </c:val>
          <c:smooth val="0"/>
        </c:ser>
        <c:ser>
          <c:idx val="13"/>
          <c:order val="13"/>
          <c:tx>
            <c:strRef>
              <c:f>Sheet1!$AO$182</c:f>
              <c:strCache>
                <c:ptCount val="1"/>
              </c:strCache>
            </c:strRef>
          </c:tx>
          <c:spPr>
            <a:ln w="12700">
              <a:solidFill>
                <a:srgbClr val="FF99CC"/>
              </a:solidFill>
              <a:prstDash val="solid"/>
            </a:ln>
          </c:spPr>
          <c:marker>
            <c:symbol val="star"/>
            <c:size val="5"/>
            <c:spPr>
              <a:noFill/>
              <a:ln>
                <a:solidFill>
                  <a:srgbClr val="FF99CC"/>
                </a:solidFill>
                <a:prstDash val="solid"/>
              </a:ln>
            </c:spPr>
          </c:marker>
          <c:val>
            <c:numRef>
              <c:f>Sheet1!$AC$182:$AM$182</c:f>
              <c:numCache>
                <c:formatCode>0.00</c:formatCode>
                <c:ptCount val="11"/>
                <c:pt idx="0" formatCode="General">
                  <c:v>0.0</c:v>
                </c:pt>
                <c:pt idx="1">
                  <c:v>0.65</c:v>
                </c:pt>
                <c:pt idx="2">
                  <c:v>0.8775</c:v>
                </c:pt>
                <c:pt idx="3">
                  <c:v>0.957125</c:v>
                </c:pt>
                <c:pt idx="4">
                  <c:v>0.98499375</c:v>
                </c:pt>
                <c:pt idx="5">
                  <c:v>0.9947478125</c:v>
                </c:pt>
                <c:pt idx="6">
                  <c:v>0.998161734375</c:v>
                </c:pt>
                <c:pt idx="7">
                  <c:v>0.99935660703125</c:v>
                </c:pt>
                <c:pt idx="8">
                  <c:v>0.999774812460938</c:v>
                </c:pt>
                <c:pt idx="9">
                  <c:v>0.999921184361328</c:v>
                </c:pt>
                <c:pt idx="10">
                  <c:v>0.999972414526465</c:v>
                </c:pt>
              </c:numCache>
            </c:numRef>
          </c:val>
          <c:smooth val="0"/>
        </c:ser>
        <c:ser>
          <c:idx val="14"/>
          <c:order val="14"/>
          <c:tx>
            <c:strRef>
              <c:f>Sheet1!$AO$183</c:f>
              <c:strCache>
                <c:ptCount val="1"/>
              </c:strCache>
            </c:strRef>
          </c:tx>
          <c:spPr>
            <a:ln w="12700">
              <a:solidFill>
                <a:srgbClr val="CC99FF"/>
              </a:solidFill>
              <a:prstDash val="solid"/>
            </a:ln>
          </c:spPr>
          <c:marker>
            <c:symbol val="circle"/>
            <c:size val="5"/>
            <c:spPr>
              <a:solidFill>
                <a:srgbClr val="CC99FF"/>
              </a:solidFill>
              <a:ln>
                <a:solidFill>
                  <a:srgbClr val="CC99FF"/>
                </a:solidFill>
                <a:prstDash val="solid"/>
              </a:ln>
            </c:spPr>
          </c:marker>
          <c:val>
            <c:numRef>
              <c:f>Sheet1!$AC$183:$AM$183</c:f>
              <c:numCache>
                <c:formatCode>0.00</c:formatCode>
                <c:ptCount val="11"/>
                <c:pt idx="0" formatCode="General">
                  <c:v>0.0</c:v>
                </c:pt>
                <c:pt idx="1">
                  <c:v>0.65</c:v>
                </c:pt>
                <c:pt idx="2">
                  <c:v>0.8775</c:v>
                </c:pt>
                <c:pt idx="3">
                  <c:v>0.957125</c:v>
                </c:pt>
                <c:pt idx="4">
                  <c:v>0.98499375</c:v>
                </c:pt>
                <c:pt idx="5">
                  <c:v>0.9947478125</c:v>
                </c:pt>
                <c:pt idx="6">
                  <c:v>0.998161734375</c:v>
                </c:pt>
                <c:pt idx="7">
                  <c:v>0.99935660703125</c:v>
                </c:pt>
                <c:pt idx="8">
                  <c:v>0.999774812460938</c:v>
                </c:pt>
                <c:pt idx="9">
                  <c:v>0.999921184361328</c:v>
                </c:pt>
                <c:pt idx="10">
                  <c:v>0.999972414526465</c:v>
                </c:pt>
              </c:numCache>
            </c:numRef>
          </c:val>
          <c:smooth val="0"/>
        </c:ser>
        <c:ser>
          <c:idx val="15"/>
          <c:order val="15"/>
          <c:tx>
            <c:strRef>
              <c:f>Sheet1!$AO$184</c:f>
              <c:strCache>
                <c:ptCount val="1"/>
              </c:strCache>
            </c:strRef>
          </c:tx>
          <c:spPr>
            <a:ln w="12700">
              <a:solidFill>
                <a:srgbClr val="FFCC99"/>
              </a:solidFill>
              <a:prstDash val="solid"/>
            </a:ln>
          </c:spPr>
          <c:marker>
            <c:symbol val="plus"/>
            <c:size val="5"/>
            <c:spPr>
              <a:noFill/>
              <a:ln>
                <a:solidFill>
                  <a:srgbClr val="FFCC99"/>
                </a:solidFill>
                <a:prstDash val="solid"/>
              </a:ln>
            </c:spPr>
          </c:marker>
          <c:val>
            <c:numRef>
              <c:f>Sheet1!$AC$184:$AM$184</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ser>
          <c:idx val="16"/>
          <c:order val="16"/>
          <c:tx>
            <c:strRef>
              <c:f>Sheet1!$AO$185</c:f>
              <c:strCache>
                <c:ptCount val="1"/>
              </c:strCache>
            </c:strRef>
          </c:tx>
          <c:spPr>
            <a:ln w="12700">
              <a:solidFill>
                <a:srgbClr val="3366FF"/>
              </a:solidFill>
              <a:prstDash val="solid"/>
            </a:ln>
          </c:spPr>
          <c:marker>
            <c:symbol val="dot"/>
            <c:size val="5"/>
            <c:spPr>
              <a:noFill/>
              <a:ln>
                <a:solidFill>
                  <a:srgbClr val="3366FF"/>
                </a:solidFill>
                <a:prstDash val="solid"/>
              </a:ln>
            </c:spPr>
          </c:marker>
          <c:val>
            <c:numRef>
              <c:f>Sheet1!$AC$185:$AM$185</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ser>
          <c:idx val="17"/>
          <c:order val="17"/>
          <c:tx>
            <c:strRef>
              <c:f>Sheet1!$AO$186</c:f>
              <c:strCache>
                <c:ptCount val="1"/>
              </c:strCache>
            </c:strRef>
          </c:tx>
          <c:spPr>
            <a:ln w="12700">
              <a:solidFill>
                <a:srgbClr val="33CCCC"/>
              </a:solidFill>
              <a:prstDash val="solid"/>
            </a:ln>
          </c:spPr>
          <c:marker>
            <c:symbol val="dash"/>
            <c:size val="5"/>
            <c:spPr>
              <a:noFill/>
              <a:ln>
                <a:solidFill>
                  <a:srgbClr val="33CCCC"/>
                </a:solidFill>
                <a:prstDash val="solid"/>
              </a:ln>
            </c:spPr>
          </c:marker>
          <c:val>
            <c:numRef>
              <c:f>Sheet1!$AC$186:$AM$186</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ser>
          <c:idx val="18"/>
          <c:order val="18"/>
          <c:tx>
            <c:strRef>
              <c:f>Sheet1!$AO$187</c:f>
              <c:strCache>
                <c:ptCount val="1"/>
              </c:strCache>
            </c:strRef>
          </c:tx>
          <c:spPr>
            <a:ln w="12700">
              <a:solidFill>
                <a:srgbClr val="99CC00"/>
              </a:solidFill>
              <a:prstDash val="solid"/>
            </a:ln>
          </c:spPr>
          <c:marker>
            <c:symbol val="diamond"/>
            <c:size val="5"/>
            <c:spPr>
              <a:solidFill>
                <a:srgbClr val="99CC00"/>
              </a:solidFill>
              <a:ln>
                <a:solidFill>
                  <a:srgbClr val="99CC00"/>
                </a:solidFill>
                <a:prstDash val="solid"/>
              </a:ln>
            </c:spPr>
          </c:marker>
          <c:val>
            <c:numRef>
              <c:f>Sheet1!$AC$187:$AM$187</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ser>
          <c:idx val="19"/>
          <c:order val="19"/>
          <c:tx>
            <c:strRef>
              <c:f>Sheet1!$AO$188</c:f>
              <c:strCache>
                <c:ptCount val="1"/>
              </c:strCache>
            </c:strRef>
          </c:tx>
          <c:spPr>
            <a:ln w="12700">
              <a:solidFill>
                <a:srgbClr val="FFCC00"/>
              </a:solidFill>
              <a:prstDash val="solid"/>
            </a:ln>
          </c:spPr>
          <c:marker>
            <c:symbol val="square"/>
            <c:size val="5"/>
            <c:spPr>
              <a:solidFill>
                <a:srgbClr val="FFCC00"/>
              </a:solidFill>
              <a:ln>
                <a:solidFill>
                  <a:srgbClr val="FFCC00"/>
                </a:solidFill>
                <a:prstDash val="solid"/>
              </a:ln>
            </c:spPr>
          </c:marker>
          <c:val>
            <c:numRef>
              <c:f>Sheet1!$AC$188:$AM$188</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ser>
          <c:idx val="20"/>
          <c:order val="20"/>
          <c:tx>
            <c:strRef>
              <c:f>Sheet1!$AO$189</c:f>
              <c:strCache>
                <c:ptCount val="1"/>
              </c:strCache>
            </c:strRef>
          </c:tx>
          <c:spPr>
            <a:ln w="12700">
              <a:solidFill>
                <a:srgbClr val="FF9900"/>
              </a:solidFill>
              <a:prstDash val="solid"/>
            </a:ln>
          </c:spPr>
          <c:marker>
            <c:symbol val="triangle"/>
            <c:size val="5"/>
            <c:spPr>
              <a:solidFill>
                <a:srgbClr val="FF9900"/>
              </a:solidFill>
              <a:ln>
                <a:solidFill>
                  <a:srgbClr val="FF9900"/>
                </a:solidFill>
                <a:prstDash val="solid"/>
              </a:ln>
            </c:spPr>
          </c:marker>
          <c:val>
            <c:numRef>
              <c:f>Sheet1!$AC$189:$AM$189</c:f>
              <c:numCache>
                <c:formatCode>0.00</c:formatCode>
                <c:ptCount val="11"/>
                <c:pt idx="0" formatCode="General">
                  <c:v>0.0</c:v>
                </c:pt>
                <c:pt idx="1">
                  <c:v>0.6</c:v>
                </c:pt>
                <c:pt idx="2">
                  <c:v>0.8</c:v>
                </c:pt>
                <c:pt idx="3">
                  <c:v>0.9</c:v>
                </c:pt>
                <c:pt idx="4">
                  <c:v>0.94</c:v>
                </c:pt>
                <c:pt idx="5">
                  <c:v>0.964</c:v>
                </c:pt>
                <c:pt idx="6">
                  <c:v>0.9784</c:v>
                </c:pt>
                <c:pt idx="7">
                  <c:v>0.98704</c:v>
                </c:pt>
                <c:pt idx="8">
                  <c:v>0.992224</c:v>
                </c:pt>
                <c:pt idx="9">
                  <c:v>0.9953344</c:v>
                </c:pt>
                <c:pt idx="10">
                  <c:v>0.99720064</c:v>
                </c:pt>
              </c:numCache>
            </c:numRef>
          </c:val>
          <c:smooth val="0"/>
        </c:ser>
        <c:dLbls>
          <c:showLegendKey val="0"/>
          <c:showVal val="0"/>
          <c:showCatName val="0"/>
          <c:showSerName val="0"/>
          <c:showPercent val="0"/>
          <c:showBubbleSize val="0"/>
        </c:dLbls>
        <c:marker val="1"/>
        <c:smooth val="0"/>
        <c:axId val="438904520"/>
        <c:axId val="438912232"/>
      </c:lineChart>
      <c:catAx>
        <c:axId val="438904520"/>
        <c:scaling>
          <c:orientation val="minMax"/>
        </c:scaling>
        <c:delete val="0"/>
        <c:axPos val="b"/>
        <c:title>
          <c:tx>
            <c:rich>
              <a:bodyPr/>
              <a:lstStyle/>
              <a:p>
                <a:pPr>
                  <a:defRPr sz="800" b="1" i="0" u="none" strike="noStrike" baseline="0">
                    <a:solidFill>
                      <a:srgbClr val="000000"/>
                    </a:solidFill>
                    <a:latin typeface="Geneva"/>
                    <a:ea typeface="Geneva"/>
                    <a:cs typeface="Geneva"/>
                  </a:defRPr>
                </a:pPr>
                <a:r>
                  <a:rPr lang="en-US"/>
                  <a:t>years</a:t>
                </a:r>
              </a:p>
            </c:rich>
          </c:tx>
          <c:layout>
            <c:manualLayout>
              <c:xMode val="edge"/>
              <c:yMode val="edge"/>
              <c:x val="0.476427775932475"/>
              <c:y val="0.9011020737792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Geneva"/>
                <a:ea typeface="Geneva"/>
                <a:cs typeface="Geneva"/>
              </a:defRPr>
            </a:pPr>
            <a:endParaRPr lang="en-US"/>
          </a:p>
        </c:txPr>
        <c:crossAx val="438912232"/>
        <c:crosses val="autoZero"/>
        <c:auto val="1"/>
        <c:lblAlgn val="ctr"/>
        <c:lblOffset val="100"/>
        <c:tickLblSkip val="1"/>
        <c:tickMarkSkip val="1"/>
        <c:noMultiLvlLbl val="0"/>
      </c:catAx>
      <c:valAx>
        <c:axId val="438912232"/>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Geneva"/>
                    <a:ea typeface="Geneva"/>
                    <a:cs typeface="Geneva"/>
                  </a:defRPr>
                </a:pPr>
                <a:r>
                  <a:rPr lang="en-US"/>
                  <a:t>proportion</a:t>
                </a:r>
              </a:p>
            </c:rich>
          </c:tx>
          <c:layout>
            <c:manualLayout>
              <c:xMode val="edge"/>
              <c:yMode val="edge"/>
              <c:x val="0.032258064516129"/>
              <c:y val="0.41758385970984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Geneva"/>
                <a:ea typeface="Geneva"/>
                <a:cs typeface="Geneva"/>
              </a:defRPr>
            </a:pPr>
            <a:endParaRPr lang="en-US"/>
          </a:p>
        </c:txPr>
        <c:crossAx val="438904520"/>
        <c:crosses val="autoZero"/>
        <c:crossBetween val="between"/>
      </c:valAx>
      <c:spPr>
        <a:noFill/>
        <a:ln w="12700">
          <a:solidFill>
            <a:srgbClr val="808080"/>
          </a:solidFill>
          <a:prstDash val="solid"/>
        </a:ln>
      </c:spPr>
    </c:plotArea>
    <c:legend>
      <c:legendPos val="r"/>
      <c:layout>
        <c:manualLayout>
          <c:xMode val="edge"/>
          <c:yMode val="edge"/>
          <c:x val="0.910671929036166"/>
          <c:y val="0.161172738023132"/>
          <c:w val="0.0719604931517556"/>
          <c:h val="0.772896657148626"/>
        </c:manualLayout>
      </c:layout>
      <c:overlay val="0"/>
      <c:spPr>
        <a:solidFill>
          <a:srgbClr val="FFFFFF"/>
        </a:solidFill>
        <a:ln w="3175">
          <a:solidFill>
            <a:srgbClr val="000000"/>
          </a:solidFill>
          <a:prstDash val="solid"/>
        </a:ln>
      </c:spPr>
      <c:txPr>
        <a:bodyPr/>
        <a:lstStyle/>
        <a:p>
          <a:pPr>
            <a:defRPr sz="435" b="0" i="0" u="none" strike="noStrike" baseline="0">
              <a:solidFill>
                <a:srgbClr val="000000"/>
              </a:solidFill>
              <a:latin typeface="Geneva"/>
              <a:ea typeface="Geneva"/>
              <a:cs typeface="Genev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475" b="0" i="0" u="none" strike="noStrike" baseline="0">
          <a:solidFill>
            <a:srgbClr val="000000"/>
          </a:solidFill>
          <a:latin typeface="Geneva"/>
          <a:ea typeface="Geneva"/>
          <a:cs typeface="Geneva"/>
        </a:defRPr>
      </a:pPr>
      <a:endParaRPr lang="en-US"/>
    </a:p>
  </c:txPr>
  <c:printSettings>
    <c:headerFooter/>
    <c:pageMargins b="1.0" l="0.75" r="0.75" t="1.0"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1"/>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xPr>
        <a:bodyPr/>
        <a:lstStyle/>
        <a:p>
          <a:pPr>
            <a:defRPr sz="1600" b="0" i="0"/>
          </a:pPr>
          <a:endParaRPr lang="en-US"/>
        </a:p>
      </c:txPr>
    </c:title>
    <c:autoTitleDeleted val="0"/>
    <c:plotArea>
      <c:layout>
        <c:manualLayout>
          <c:layoutTarget val="inner"/>
          <c:xMode val="edge"/>
          <c:yMode val="edge"/>
          <c:x val="0.0712732106448139"/>
          <c:y val="0.167237099421635"/>
          <c:w val="0.849909070651047"/>
          <c:h val="0.66278760842169"/>
        </c:manualLayout>
      </c:layout>
      <c:barChart>
        <c:barDir val="col"/>
        <c:grouping val="clustered"/>
        <c:varyColors val="0"/>
        <c:ser>
          <c:idx val="0"/>
          <c:order val="0"/>
          <c:tx>
            <c:strRef>
              <c:f>Sheet1!$B$32</c:f>
              <c:strCache>
                <c:ptCount val="1"/>
                <c:pt idx="0">
                  <c:v>stock/recruit ratio (biomass)</c:v>
                </c:pt>
              </c:strCache>
            </c:strRef>
          </c:tx>
          <c:invertIfNegative val="0"/>
          <c:val>
            <c:numRef>
              <c:f>Sheet1!$C$32:$W$32</c:f>
              <c:numCache>
                <c:formatCode>General</c:formatCode>
                <c:ptCount val="21"/>
                <c:pt idx="0">
                  <c:v>0.0</c:v>
                </c:pt>
                <c:pt idx="1">
                  <c:v>2.0</c:v>
                </c:pt>
                <c:pt idx="2">
                  <c:v>7.391580834607538</c:v>
                </c:pt>
                <c:pt idx="3">
                  <c:v>3.760949374714834</c:v>
                </c:pt>
                <c:pt idx="4">
                  <c:v>2.698265193035685</c:v>
                </c:pt>
                <c:pt idx="5">
                  <c:v>2.371593947852789</c:v>
                </c:pt>
                <c:pt idx="6">
                  <c:v>2.831910737009856</c:v>
                </c:pt>
                <c:pt idx="7">
                  <c:v>4.30387829370165</c:v>
                </c:pt>
                <c:pt idx="8">
                  <c:v>6.416488163983006</c:v>
                </c:pt>
                <c:pt idx="9">
                  <c:v>11.01467493903073</c:v>
                </c:pt>
                <c:pt idx="10">
                  <c:v>4.047777585277435</c:v>
                </c:pt>
                <c:pt idx="11">
                  <c:v>1.96086924516036</c:v>
                </c:pt>
                <c:pt idx="12">
                  <c:v>2.213729308017454</c:v>
                </c:pt>
                <c:pt idx="13">
                  <c:v>2.379003496358065</c:v>
                </c:pt>
                <c:pt idx="14">
                  <c:v>2.440501429118798</c:v>
                </c:pt>
                <c:pt idx="15">
                  <c:v>2.20969265817718</c:v>
                </c:pt>
                <c:pt idx="16">
                  <c:v>2.304664653875787</c:v>
                </c:pt>
                <c:pt idx="17">
                  <c:v>2.656773243883835</c:v>
                </c:pt>
                <c:pt idx="18">
                  <c:v>3.120663680996516</c:v>
                </c:pt>
                <c:pt idx="19">
                  <c:v>3.673603935443805</c:v>
                </c:pt>
                <c:pt idx="20">
                  <c:v>4.208238728343597</c:v>
                </c:pt>
              </c:numCache>
            </c:numRef>
          </c:val>
        </c:ser>
        <c:dLbls>
          <c:showLegendKey val="0"/>
          <c:showVal val="0"/>
          <c:showCatName val="0"/>
          <c:showSerName val="0"/>
          <c:showPercent val="0"/>
          <c:showBubbleSize val="0"/>
        </c:dLbls>
        <c:gapWidth val="150"/>
        <c:axId val="438780168"/>
        <c:axId val="438923080"/>
      </c:barChart>
      <c:catAx>
        <c:axId val="438780168"/>
        <c:scaling>
          <c:orientation val="minMax"/>
        </c:scaling>
        <c:delete val="0"/>
        <c:axPos val="b"/>
        <c:numFmt formatCode="General" sourceLinked="1"/>
        <c:majorTickMark val="out"/>
        <c:minorTickMark val="none"/>
        <c:tickLblPos val="nextTo"/>
        <c:crossAx val="438923080"/>
        <c:crosses val="autoZero"/>
        <c:auto val="1"/>
        <c:lblAlgn val="ctr"/>
        <c:lblOffset val="100"/>
        <c:noMultiLvlLbl val="0"/>
      </c:catAx>
      <c:valAx>
        <c:axId val="438923080"/>
        <c:scaling>
          <c:orientation val="minMax"/>
        </c:scaling>
        <c:delete val="0"/>
        <c:axPos val="l"/>
        <c:majorGridlines/>
        <c:numFmt formatCode="General" sourceLinked="1"/>
        <c:majorTickMark val="out"/>
        <c:minorTickMark val="none"/>
        <c:tickLblPos val="nextTo"/>
        <c:crossAx val="438780168"/>
        <c:crosses val="autoZero"/>
        <c:crossBetween val="between"/>
      </c:valAx>
      <c:spPr>
        <a:ln w="15875">
          <a:solidFill>
            <a:schemeClr val="tx1">
              <a:alpha val="0"/>
            </a:schemeClr>
          </a:solidFill>
        </a:ln>
      </c:spPr>
    </c:plotArea>
    <c:plotVisOnly val="1"/>
    <c:dispBlanksAs val="gap"/>
    <c:showDLblsOverMax val="0"/>
  </c:chart>
  <c:spPr>
    <a:ln w="3175"/>
  </c:spPr>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12700</xdr:colOff>
      <xdr:row>45</xdr:row>
      <xdr:rowOff>0</xdr:rowOff>
    </xdr:from>
    <xdr:to>
      <xdr:col>8</xdr:col>
      <xdr:colOff>38100</xdr:colOff>
      <xdr:row>65</xdr:row>
      <xdr:rowOff>127000</xdr:rowOff>
    </xdr:to>
    <xdr:graphicFrame macro="">
      <xdr:nvGraphicFramePr>
        <xdr:cNvPr id="1214"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508000</xdr:colOff>
      <xdr:row>45</xdr:row>
      <xdr:rowOff>0</xdr:rowOff>
    </xdr:from>
    <xdr:to>
      <xdr:col>18</xdr:col>
      <xdr:colOff>495300</xdr:colOff>
      <xdr:row>55</xdr:row>
      <xdr:rowOff>0</xdr:rowOff>
    </xdr:to>
    <xdr:graphicFrame macro="">
      <xdr:nvGraphicFramePr>
        <xdr:cNvPr id="1215"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12700</xdr:colOff>
      <xdr:row>66</xdr:row>
      <xdr:rowOff>139700</xdr:rowOff>
    </xdr:from>
    <xdr:to>
      <xdr:col>8</xdr:col>
      <xdr:colOff>12700</xdr:colOff>
      <xdr:row>87</xdr:row>
      <xdr:rowOff>25400</xdr:rowOff>
    </xdr:to>
    <xdr:graphicFrame macro="">
      <xdr:nvGraphicFramePr>
        <xdr:cNvPr id="1216"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508000</xdr:colOff>
      <xdr:row>66</xdr:row>
      <xdr:rowOff>139700</xdr:rowOff>
    </xdr:from>
    <xdr:to>
      <xdr:col>18</xdr:col>
      <xdr:colOff>469900</xdr:colOff>
      <xdr:row>87</xdr:row>
      <xdr:rowOff>12700</xdr:rowOff>
    </xdr:to>
    <xdr:graphicFrame macro="">
      <xdr:nvGraphicFramePr>
        <xdr:cNvPr id="1217"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55</xdr:row>
      <xdr:rowOff>63500</xdr:rowOff>
    </xdr:from>
    <xdr:to>
      <xdr:col>18</xdr:col>
      <xdr:colOff>469900</xdr:colOff>
      <xdr:row>66</xdr:row>
      <xdr:rowOff>25400</xdr:rowOff>
    </xdr:to>
    <xdr:graphicFrame macro="">
      <xdr:nvGraphicFramePr>
        <xdr:cNvPr id="1218"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508000</xdr:colOff>
      <xdr:row>44</xdr:row>
      <xdr:rowOff>152400</xdr:rowOff>
    </xdr:from>
    <xdr:to>
      <xdr:col>29</xdr:col>
      <xdr:colOff>419100</xdr:colOff>
      <xdr:row>65</xdr:row>
      <xdr:rowOff>152400</xdr:rowOff>
    </xdr:to>
    <xdr:graphicFrame macro="">
      <xdr:nvGraphicFramePr>
        <xdr:cNvPr id="1219"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520700</xdr:colOff>
      <xdr:row>66</xdr:row>
      <xdr:rowOff>139700</xdr:rowOff>
    </xdr:from>
    <xdr:to>
      <xdr:col>29</xdr:col>
      <xdr:colOff>419100</xdr:colOff>
      <xdr:row>87</xdr:row>
      <xdr:rowOff>50800</xdr:rowOff>
    </xdr:to>
    <xdr:graphicFrame macro="">
      <xdr:nvGraphicFramePr>
        <xdr:cNvPr id="122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508000</xdr:colOff>
      <xdr:row>66</xdr:row>
      <xdr:rowOff>139700</xdr:rowOff>
    </xdr:from>
    <xdr:to>
      <xdr:col>29</xdr:col>
      <xdr:colOff>444500</xdr:colOff>
      <xdr:row>87</xdr:row>
      <xdr:rowOff>38100</xdr:rowOff>
    </xdr:to>
    <xdr:sp macro="" textlink="">
      <xdr:nvSpPr>
        <xdr:cNvPr id="1221" name="Rectangle 3"/>
        <xdr:cNvSpPr>
          <a:spLocks noChangeArrowheads="1"/>
        </xdr:cNvSpPr>
      </xdr:nvSpPr>
      <xdr:spPr bwMode="auto">
        <a:xfrm>
          <a:off x="11925300" y="12585700"/>
          <a:ext cx="5143500" cy="3365500"/>
        </a:xfrm>
        <a:prstGeom prst="rect">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17"/>
  <sheetViews>
    <sheetView tabSelected="1" zoomScale="75" zoomScaleNormal="75" zoomScalePageLayoutView="75" workbookViewId="0">
      <selection activeCell="A37" sqref="A37"/>
    </sheetView>
  </sheetViews>
  <sheetFormatPr baseColWidth="10" defaultRowHeight="13" x14ac:dyDescent="0"/>
  <cols>
    <col min="2" max="2" width="22.83203125" customWidth="1"/>
    <col min="3" max="39" width="6.83203125" customWidth="1"/>
    <col min="40" max="40" width="8" customWidth="1"/>
    <col min="41" max="53" width="6.83203125" customWidth="1"/>
  </cols>
  <sheetData>
    <row r="1" spans="2:33">
      <c r="B1" t="s">
        <v>214</v>
      </c>
    </row>
    <row r="2" spans="2:33">
      <c r="B2" s="43" t="s">
        <v>212</v>
      </c>
    </row>
    <row r="3" spans="2:33">
      <c r="B3" t="s">
        <v>151</v>
      </c>
    </row>
    <row r="4" spans="2:33">
      <c r="B4" t="s">
        <v>205</v>
      </c>
      <c r="J4" s="9"/>
      <c r="K4" s="9"/>
    </row>
    <row r="5" spans="2:33">
      <c r="B5" s="43" t="s">
        <v>190</v>
      </c>
    </row>
    <row r="6" spans="2:33">
      <c r="B6" s="43" t="s">
        <v>189</v>
      </c>
    </row>
    <row r="7" spans="2:33" ht="22" customHeight="1">
      <c r="B7" s="75" t="s">
        <v>10</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row>
    <row r="8" spans="2:33" ht="13" customHeight="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row>
    <row r="9" spans="2:33">
      <c r="B9" t="s">
        <v>99</v>
      </c>
      <c r="C9" s="1">
        <v>0</v>
      </c>
      <c r="D9" s="1">
        <v>1</v>
      </c>
      <c r="E9" s="1">
        <v>2</v>
      </c>
      <c r="F9" s="1">
        <v>3</v>
      </c>
      <c r="G9" s="1">
        <v>4</v>
      </c>
      <c r="H9" s="1">
        <v>5</v>
      </c>
      <c r="I9" s="1">
        <v>6</v>
      </c>
      <c r="J9" s="1">
        <v>7</v>
      </c>
      <c r="K9" s="1">
        <v>8</v>
      </c>
      <c r="L9" s="1">
        <v>9</v>
      </c>
      <c r="M9" s="1">
        <v>10</v>
      </c>
      <c r="N9">
        <v>11</v>
      </c>
      <c r="O9">
        <v>12</v>
      </c>
      <c r="P9">
        <v>13</v>
      </c>
      <c r="Q9">
        <v>14</v>
      </c>
      <c r="R9">
        <v>15</v>
      </c>
      <c r="S9">
        <v>16</v>
      </c>
      <c r="T9">
        <v>17</v>
      </c>
      <c r="U9">
        <v>18</v>
      </c>
      <c r="V9">
        <v>19</v>
      </c>
      <c r="W9">
        <v>20</v>
      </c>
      <c r="X9">
        <v>21</v>
      </c>
      <c r="Y9">
        <v>22</v>
      </c>
      <c r="Z9">
        <v>23</v>
      </c>
      <c r="AA9">
        <v>24</v>
      </c>
      <c r="AB9">
        <v>25</v>
      </c>
      <c r="AC9">
        <v>26</v>
      </c>
      <c r="AD9">
        <v>27</v>
      </c>
      <c r="AE9">
        <v>28</v>
      </c>
      <c r="AF9">
        <v>29</v>
      </c>
      <c r="AG9">
        <v>30</v>
      </c>
    </row>
    <row r="10" spans="2:33">
      <c r="B10" t="s">
        <v>154</v>
      </c>
      <c r="C10" s="9">
        <v>100</v>
      </c>
      <c r="D10" s="9">
        <v>50</v>
      </c>
      <c r="E10" s="9">
        <v>25</v>
      </c>
      <c r="F10" s="9">
        <v>50</v>
      </c>
      <c r="G10" s="9">
        <v>75</v>
      </c>
      <c r="H10" s="9">
        <v>100</v>
      </c>
      <c r="I10" s="9">
        <v>100</v>
      </c>
      <c r="J10" s="9">
        <v>75</v>
      </c>
      <c r="K10" s="9">
        <v>50</v>
      </c>
      <c r="L10" s="9">
        <v>25</v>
      </c>
      <c r="M10" s="9">
        <v>50</v>
      </c>
      <c r="N10" s="9">
        <v>100</v>
      </c>
      <c r="O10" s="9">
        <v>100</v>
      </c>
      <c r="P10" s="9">
        <v>100</v>
      </c>
      <c r="Q10" s="9">
        <v>100</v>
      </c>
      <c r="R10" s="9">
        <v>100</v>
      </c>
      <c r="S10" s="9">
        <v>100</v>
      </c>
      <c r="T10" s="9">
        <v>100</v>
      </c>
      <c r="U10" s="9">
        <v>100</v>
      </c>
      <c r="V10" s="9">
        <v>100</v>
      </c>
      <c r="W10" s="9">
        <v>100</v>
      </c>
      <c r="X10" s="9">
        <v>0</v>
      </c>
      <c r="Y10" s="9">
        <v>0</v>
      </c>
      <c r="Z10" s="9">
        <v>0</v>
      </c>
      <c r="AA10" s="9">
        <v>0</v>
      </c>
      <c r="AB10" s="9">
        <v>0</v>
      </c>
      <c r="AC10" s="9">
        <v>0</v>
      </c>
      <c r="AD10" s="9">
        <v>0</v>
      </c>
      <c r="AE10" s="9">
        <v>0</v>
      </c>
      <c r="AF10" s="9">
        <v>0</v>
      </c>
      <c r="AG10" s="9">
        <v>0</v>
      </c>
    </row>
    <row r="11" spans="2:33">
      <c r="B11" t="s">
        <v>169</v>
      </c>
      <c r="C11" s="9">
        <v>0.5</v>
      </c>
      <c r="D11" s="9">
        <v>0.5</v>
      </c>
      <c r="E11" s="9">
        <v>0.6</v>
      </c>
      <c r="F11" s="9">
        <v>0.6</v>
      </c>
      <c r="G11" s="9">
        <v>0.6</v>
      </c>
      <c r="H11" s="9">
        <v>0.6</v>
      </c>
      <c r="I11" s="9">
        <v>0.6</v>
      </c>
      <c r="J11" s="9">
        <v>0.6</v>
      </c>
      <c r="K11" s="9">
        <v>0.6</v>
      </c>
      <c r="L11" s="9">
        <v>0.6</v>
      </c>
      <c r="M11" s="9">
        <v>0.6</v>
      </c>
      <c r="N11" s="9">
        <v>0.65</v>
      </c>
      <c r="O11" s="9">
        <v>0.65</v>
      </c>
      <c r="P11" s="9">
        <v>0.65</v>
      </c>
      <c r="Q11" s="9">
        <v>0.65</v>
      </c>
      <c r="R11" s="9">
        <v>0.6</v>
      </c>
      <c r="S11" s="9">
        <v>0.6</v>
      </c>
      <c r="T11" s="9">
        <v>0.6</v>
      </c>
      <c r="U11" s="9">
        <v>0.6</v>
      </c>
      <c r="V11" s="9">
        <v>0.6</v>
      </c>
      <c r="W11" s="9">
        <v>0.6</v>
      </c>
      <c r="X11" s="9">
        <v>0</v>
      </c>
      <c r="Y11" s="9">
        <v>0</v>
      </c>
      <c r="Z11" s="9">
        <v>0</v>
      </c>
      <c r="AA11" s="9">
        <v>0</v>
      </c>
      <c r="AB11" s="9">
        <v>0</v>
      </c>
      <c r="AC11" s="9">
        <v>0</v>
      </c>
      <c r="AD11" s="9">
        <v>0</v>
      </c>
      <c r="AE11" s="9">
        <v>0</v>
      </c>
      <c r="AF11" s="9">
        <v>0</v>
      </c>
      <c r="AG11" s="9">
        <v>0</v>
      </c>
    </row>
    <row r="12" spans="2:33">
      <c r="B12" t="s">
        <v>168</v>
      </c>
      <c r="C12" s="9">
        <v>0.5</v>
      </c>
      <c r="D12" s="9">
        <v>0.5</v>
      </c>
      <c r="E12" s="9">
        <v>0.5</v>
      </c>
      <c r="F12" s="9">
        <v>0.5</v>
      </c>
      <c r="G12" s="9">
        <v>0.5</v>
      </c>
      <c r="H12" s="9">
        <v>0.6</v>
      </c>
      <c r="I12" s="9">
        <v>0.6</v>
      </c>
      <c r="J12" s="9">
        <v>0.6</v>
      </c>
      <c r="K12" s="9">
        <v>0.6</v>
      </c>
      <c r="L12" s="9">
        <v>0.6</v>
      </c>
      <c r="M12" s="9">
        <v>0.6</v>
      </c>
      <c r="N12" s="9">
        <v>0.65</v>
      </c>
      <c r="O12" s="9">
        <v>0.65</v>
      </c>
      <c r="P12" s="9">
        <v>0.65</v>
      </c>
      <c r="Q12" s="9">
        <v>0.65</v>
      </c>
      <c r="R12" s="9">
        <v>0.5</v>
      </c>
      <c r="S12" s="9">
        <v>0.5</v>
      </c>
      <c r="T12" s="9">
        <v>0.5</v>
      </c>
      <c r="U12" s="9">
        <v>0.5</v>
      </c>
      <c r="V12" s="9">
        <v>0.5</v>
      </c>
      <c r="W12" s="9">
        <v>0.5</v>
      </c>
      <c r="X12" s="9">
        <v>0</v>
      </c>
      <c r="Y12" s="9">
        <v>0</v>
      </c>
      <c r="Z12" s="9">
        <v>0</v>
      </c>
      <c r="AA12" s="9">
        <v>0</v>
      </c>
      <c r="AB12" s="9">
        <v>0</v>
      </c>
      <c r="AC12" s="9">
        <v>0</v>
      </c>
      <c r="AD12" s="9">
        <v>0</v>
      </c>
      <c r="AE12" s="9">
        <v>0</v>
      </c>
      <c r="AF12" s="9">
        <v>0</v>
      </c>
      <c r="AG12" s="9">
        <v>0</v>
      </c>
    </row>
    <row r="13" spans="2:33">
      <c r="B13" t="s">
        <v>167</v>
      </c>
      <c r="C13" s="9">
        <v>0.5</v>
      </c>
      <c r="D13" s="9">
        <v>0.5</v>
      </c>
      <c r="E13" s="9">
        <v>0.5</v>
      </c>
      <c r="F13" s="9">
        <v>0.5</v>
      </c>
      <c r="G13" s="9">
        <v>0.5</v>
      </c>
      <c r="H13" s="9">
        <v>0.6</v>
      </c>
      <c r="I13" s="9">
        <v>0.6</v>
      </c>
      <c r="J13" s="9">
        <v>0.6</v>
      </c>
      <c r="K13" s="9">
        <v>0.6</v>
      </c>
      <c r="L13" s="9">
        <v>0.6</v>
      </c>
      <c r="M13" s="9">
        <v>0.6</v>
      </c>
      <c r="N13" s="9">
        <v>0.65</v>
      </c>
      <c r="O13" s="9">
        <v>0.65</v>
      </c>
      <c r="P13" s="9">
        <v>0.65</v>
      </c>
      <c r="Q13" s="9">
        <v>0.65</v>
      </c>
      <c r="R13" s="9">
        <v>0.5</v>
      </c>
      <c r="S13" s="9">
        <v>0.5</v>
      </c>
      <c r="T13" s="9">
        <v>0.5</v>
      </c>
      <c r="U13" s="9">
        <v>0.5</v>
      </c>
      <c r="V13" s="9">
        <v>0.5</v>
      </c>
      <c r="W13" s="9">
        <v>0.5</v>
      </c>
      <c r="X13" s="9">
        <v>0</v>
      </c>
      <c r="Y13" s="9">
        <v>0</v>
      </c>
      <c r="Z13" s="9">
        <v>0</v>
      </c>
      <c r="AA13" s="9">
        <v>0</v>
      </c>
      <c r="AB13" s="9">
        <v>0</v>
      </c>
      <c r="AC13" s="9">
        <v>0</v>
      </c>
      <c r="AD13" s="9">
        <v>0</v>
      </c>
      <c r="AE13" s="9">
        <v>0</v>
      </c>
      <c r="AF13" s="9">
        <v>0</v>
      </c>
      <c r="AG13" s="9">
        <v>0</v>
      </c>
    </row>
    <row r="14" spans="2:33">
      <c r="B14" t="s">
        <v>106</v>
      </c>
      <c r="C14" s="9">
        <v>0.5</v>
      </c>
      <c r="D14" s="9">
        <v>0.5</v>
      </c>
      <c r="E14" s="9">
        <v>0.7</v>
      </c>
      <c r="F14" s="9">
        <v>0.4</v>
      </c>
      <c r="G14" s="9">
        <v>0.4</v>
      </c>
      <c r="H14" s="9">
        <v>0.6</v>
      </c>
      <c r="I14" s="9">
        <v>0.6</v>
      </c>
      <c r="J14" s="9">
        <v>0.6</v>
      </c>
      <c r="K14" s="9">
        <v>0.6</v>
      </c>
      <c r="L14" s="9">
        <v>0.6</v>
      </c>
      <c r="M14" s="9">
        <v>0.6</v>
      </c>
      <c r="N14" s="9">
        <v>0.65</v>
      </c>
      <c r="O14" s="9">
        <v>0.65</v>
      </c>
      <c r="P14" s="9">
        <v>0.65</v>
      </c>
      <c r="Q14" s="9">
        <v>0.65</v>
      </c>
      <c r="R14" s="9">
        <v>0.4</v>
      </c>
      <c r="S14" s="9">
        <v>0.4</v>
      </c>
      <c r="T14" s="9">
        <v>0.4</v>
      </c>
      <c r="U14" s="9">
        <v>0.4</v>
      </c>
      <c r="V14" s="9">
        <v>0.4</v>
      </c>
      <c r="W14" s="9">
        <v>0.4</v>
      </c>
      <c r="X14" s="9">
        <v>0</v>
      </c>
      <c r="Y14" s="9">
        <v>0</v>
      </c>
      <c r="Z14" s="9">
        <v>0</v>
      </c>
      <c r="AA14" s="9">
        <v>0</v>
      </c>
      <c r="AB14" s="9">
        <v>0</v>
      </c>
      <c r="AC14" s="9">
        <v>0</v>
      </c>
      <c r="AD14" s="9">
        <v>0</v>
      </c>
      <c r="AE14" s="9">
        <v>0</v>
      </c>
      <c r="AF14" s="9">
        <v>0</v>
      </c>
      <c r="AG14" s="9">
        <v>0</v>
      </c>
    </row>
    <row r="15" spans="2:33">
      <c r="B15" t="s">
        <v>105</v>
      </c>
      <c r="C15" s="9">
        <v>0.5</v>
      </c>
      <c r="D15" s="9">
        <v>0.5</v>
      </c>
      <c r="E15" s="9">
        <v>0.4</v>
      </c>
      <c r="F15" s="9">
        <v>0.4</v>
      </c>
      <c r="G15" s="9">
        <v>0.4</v>
      </c>
      <c r="H15" s="9">
        <v>0.6</v>
      </c>
      <c r="I15" s="9">
        <v>0.6</v>
      </c>
      <c r="J15" s="9">
        <v>0.6</v>
      </c>
      <c r="K15" s="9">
        <v>0.6</v>
      </c>
      <c r="L15" s="9">
        <v>0.6</v>
      </c>
      <c r="M15" s="9">
        <v>0.6</v>
      </c>
      <c r="N15" s="9">
        <v>0.65</v>
      </c>
      <c r="O15" s="9">
        <v>0.65</v>
      </c>
      <c r="P15" s="9">
        <v>0.65</v>
      </c>
      <c r="Q15" s="9">
        <v>0.65</v>
      </c>
      <c r="R15" s="9">
        <v>0.4</v>
      </c>
      <c r="S15" s="9">
        <v>0.4</v>
      </c>
      <c r="T15" s="9">
        <v>0.4</v>
      </c>
      <c r="U15" s="9">
        <v>0.4</v>
      </c>
      <c r="V15" s="9">
        <v>0.4</v>
      </c>
      <c r="W15" s="9">
        <v>0.4</v>
      </c>
      <c r="X15" s="9">
        <v>0</v>
      </c>
      <c r="Y15" s="9">
        <v>0</v>
      </c>
      <c r="Z15" s="9">
        <v>0</v>
      </c>
      <c r="AA15" s="9">
        <v>0</v>
      </c>
      <c r="AB15" s="9">
        <v>0</v>
      </c>
      <c r="AC15" s="9">
        <v>0</v>
      </c>
      <c r="AD15" s="9">
        <v>0</v>
      </c>
      <c r="AE15" s="9">
        <v>0</v>
      </c>
      <c r="AF15" s="9">
        <v>0</v>
      </c>
      <c r="AG15" s="9">
        <v>0</v>
      </c>
    </row>
    <row r="16" spans="2:33">
      <c r="B16" t="s">
        <v>104</v>
      </c>
      <c r="C16" s="9">
        <v>0.4</v>
      </c>
      <c r="D16" s="9">
        <v>0.3</v>
      </c>
      <c r="E16" s="9">
        <v>0.3</v>
      </c>
      <c r="F16" s="9">
        <v>0.4</v>
      </c>
      <c r="G16" s="9">
        <v>0.4</v>
      </c>
      <c r="H16" s="9">
        <v>0.6</v>
      </c>
      <c r="I16" s="9">
        <v>0.6</v>
      </c>
      <c r="J16" s="9">
        <v>0.6</v>
      </c>
      <c r="K16" s="9">
        <v>0.6</v>
      </c>
      <c r="L16" s="9">
        <v>0.6</v>
      </c>
      <c r="M16" s="9">
        <v>0.6</v>
      </c>
      <c r="N16" s="9">
        <v>0.65</v>
      </c>
      <c r="O16" s="9">
        <v>0.65</v>
      </c>
      <c r="P16" s="9">
        <v>0.65</v>
      </c>
      <c r="Q16" s="9">
        <v>0.65</v>
      </c>
      <c r="R16" s="9">
        <v>0.4</v>
      </c>
      <c r="S16" s="9">
        <v>0.4</v>
      </c>
      <c r="T16" s="9">
        <v>0.4</v>
      </c>
      <c r="U16" s="9">
        <v>0.4</v>
      </c>
      <c r="V16" s="9">
        <v>0.4</v>
      </c>
      <c r="W16" s="9">
        <v>0.4</v>
      </c>
      <c r="X16" s="9">
        <v>0</v>
      </c>
      <c r="Y16" s="9">
        <v>0</v>
      </c>
      <c r="Z16" s="9">
        <v>0</v>
      </c>
      <c r="AA16" s="9">
        <v>0</v>
      </c>
      <c r="AB16" s="9">
        <v>0</v>
      </c>
      <c r="AC16" s="9">
        <v>0</v>
      </c>
      <c r="AD16" s="9">
        <v>0</v>
      </c>
      <c r="AE16" s="9">
        <v>0</v>
      </c>
      <c r="AF16" s="9">
        <v>0</v>
      </c>
      <c r="AG16" s="9">
        <v>0</v>
      </c>
    </row>
    <row r="17" spans="1:33">
      <c r="B17" t="s">
        <v>100</v>
      </c>
      <c r="C17" s="9">
        <v>0.4</v>
      </c>
      <c r="D17" s="9">
        <v>0.4</v>
      </c>
      <c r="E17" s="9">
        <v>0.4</v>
      </c>
      <c r="F17" s="9">
        <v>0.4</v>
      </c>
      <c r="G17" s="9">
        <v>0.4</v>
      </c>
      <c r="H17" s="9">
        <v>0.6</v>
      </c>
      <c r="I17" s="9">
        <v>0.6</v>
      </c>
      <c r="J17" s="9">
        <v>0.6</v>
      </c>
      <c r="K17" s="9">
        <v>0.6</v>
      </c>
      <c r="L17" s="9">
        <v>0.6</v>
      </c>
      <c r="M17" s="9">
        <v>0.6</v>
      </c>
      <c r="N17" s="9">
        <v>0.65</v>
      </c>
      <c r="O17" s="9">
        <v>0.65</v>
      </c>
      <c r="P17" s="9">
        <v>0.65</v>
      </c>
      <c r="Q17" s="9">
        <v>0.65</v>
      </c>
      <c r="R17" s="9">
        <v>0.4</v>
      </c>
      <c r="S17" s="9">
        <v>0.4</v>
      </c>
      <c r="T17" s="9">
        <v>0.4</v>
      </c>
      <c r="U17" s="9">
        <v>0.4</v>
      </c>
      <c r="V17" s="9">
        <v>0.4</v>
      </c>
      <c r="W17" s="9">
        <v>0.4</v>
      </c>
      <c r="X17" s="9">
        <v>0</v>
      </c>
      <c r="Y17" s="9">
        <v>0</v>
      </c>
      <c r="Z17" s="9">
        <v>0</v>
      </c>
      <c r="AA17" s="9">
        <v>0</v>
      </c>
      <c r="AB17" s="9">
        <v>0</v>
      </c>
      <c r="AC17" s="9">
        <v>0</v>
      </c>
      <c r="AD17" s="9">
        <v>0</v>
      </c>
      <c r="AE17" s="9">
        <v>0</v>
      </c>
      <c r="AF17" s="9">
        <v>0</v>
      </c>
      <c r="AG17" s="9">
        <v>0</v>
      </c>
    </row>
    <row r="18" spans="1:33">
      <c r="B18" t="s">
        <v>101</v>
      </c>
      <c r="C18" s="9">
        <v>0.4</v>
      </c>
      <c r="D18" s="9">
        <v>0.4</v>
      </c>
      <c r="E18" s="9">
        <v>0.4</v>
      </c>
      <c r="F18" s="9">
        <v>0.4</v>
      </c>
      <c r="G18" s="9">
        <v>0.4</v>
      </c>
      <c r="H18" s="9">
        <v>0.6</v>
      </c>
      <c r="I18" s="9">
        <v>0.6</v>
      </c>
      <c r="J18" s="9">
        <v>0.6</v>
      </c>
      <c r="K18" s="9">
        <v>0.6</v>
      </c>
      <c r="L18" s="9">
        <v>0.6</v>
      </c>
      <c r="M18" s="9">
        <v>0.6</v>
      </c>
      <c r="N18" s="9">
        <v>0.65</v>
      </c>
      <c r="O18" s="9">
        <v>0.65</v>
      </c>
      <c r="P18" s="9">
        <v>0.65</v>
      </c>
      <c r="Q18" s="9">
        <v>0.65</v>
      </c>
      <c r="R18" s="9">
        <v>0.4</v>
      </c>
      <c r="S18" s="9">
        <v>0.4</v>
      </c>
      <c r="T18" s="9">
        <v>0.4</v>
      </c>
      <c r="U18" s="9">
        <v>0.4</v>
      </c>
      <c r="V18" s="9">
        <v>0.4</v>
      </c>
      <c r="W18" s="9">
        <v>0.4</v>
      </c>
      <c r="X18" s="9">
        <v>0</v>
      </c>
      <c r="Y18" s="9">
        <v>0</v>
      </c>
      <c r="Z18" s="9">
        <v>0</v>
      </c>
      <c r="AA18" s="9">
        <v>0</v>
      </c>
      <c r="AB18" s="9">
        <v>0</v>
      </c>
      <c r="AC18" s="9">
        <v>0</v>
      </c>
      <c r="AD18" s="9">
        <v>0</v>
      </c>
      <c r="AE18" s="9">
        <v>0</v>
      </c>
      <c r="AF18" s="9">
        <v>0</v>
      </c>
      <c r="AG18" s="9">
        <v>0</v>
      </c>
    </row>
    <row r="19" spans="1:33">
      <c r="B19" t="s">
        <v>102</v>
      </c>
      <c r="C19" s="9">
        <v>0.4</v>
      </c>
      <c r="D19" s="9">
        <v>0.4</v>
      </c>
      <c r="E19" s="9">
        <v>0.4</v>
      </c>
      <c r="F19" s="9">
        <v>0.4</v>
      </c>
      <c r="G19" s="9">
        <v>0.4</v>
      </c>
      <c r="H19" s="9">
        <v>0.6</v>
      </c>
      <c r="I19" s="9">
        <v>0.6</v>
      </c>
      <c r="J19" s="9">
        <v>0.6</v>
      </c>
      <c r="K19" s="9">
        <v>0.6</v>
      </c>
      <c r="L19" s="9">
        <v>0.6</v>
      </c>
      <c r="M19" s="9">
        <v>0.6</v>
      </c>
      <c r="N19" s="9">
        <v>0.65</v>
      </c>
      <c r="O19" s="9">
        <v>0.65</v>
      </c>
      <c r="P19" s="9">
        <v>0.65</v>
      </c>
      <c r="Q19" s="9">
        <v>0.65</v>
      </c>
      <c r="R19" s="9">
        <v>0.4</v>
      </c>
      <c r="S19" s="9">
        <v>0.4</v>
      </c>
      <c r="T19" s="9">
        <v>0.4</v>
      </c>
      <c r="U19" s="9">
        <v>0.4</v>
      </c>
      <c r="V19" s="9">
        <v>0.4</v>
      </c>
      <c r="W19" s="9">
        <v>0.4</v>
      </c>
      <c r="X19" s="9">
        <v>0</v>
      </c>
      <c r="Y19" s="9">
        <v>0</v>
      </c>
      <c r="Z19" s="9">
        <v>0</v>
      </c>
      <c r="AA19" s="9">
        <v>0</v>
      </c>
      <c r="AB19" s="9">
        <v>0</v>
      </c>
      <c r="AC19" s="9">
        <v>0</v>
      </c>
      <c r="AD19" s="9">
        <v>0</v>
      </c>
      <c r="AE19" s="9">
        <v>0</v>
      </c>
      <c r="AF19" s="9">
        <v>0</v>
      </c>
      <c r="AG19" s="9">
        <v>0</v>
      </c>
    </row>
    <row r="20" spans="1:33">
      <c r="B20" t="s">
        <v>103</v>
      </c>
      <c r="C20" s="9">
        <v>0.4</v>
      </c>
      <c r="D20" s="9">
        <v>0.4</v>
      </c>
      <c r="E20" s="9">
        <v>0.4</v>
      </c>
      <c r="F20" s="9">
        <v>0.4</v>
      </c>
      <c r="G20" s="9">
        <v>0.4</v>
      </c>
      <c r="H20" s="9">
        <v>0.6</v>
      </c>
      <c r="I20" s="9">
        <v>0.6</v>
      </c>
      <c r="J20" s="9">
        <v>0.6</v>
      </c>
      <c r="K20" s="9">
        <v>0.6</v>
      </c>
      <c r="L20" s="9">
        <v>0.6</v>
      </c>
      <c r="M20" s="9">
        <v>0.6</v>
      </c>
      <c r="N20" s="9">
        <v>0.65</v>
      </c>
      <c r="O20" s="9">
        <v>0.65</v>
      </c>
      <c r="P20" s="9">
        <v>0.65</v>
      </c>
      <c r="Q20" s="9">
        <v>0.65</v>
      </c>
      <c r="R20" s="9">
        <v>0.4</v>
      </c>
      <c r="S20" s="9">
        <v>0.4</v>
      </c>
      <c r="T20" s="9">
        <v>0.4</v>
      </c>
      <c r="U20" s="9">
        <v>0.4</v>
      </c>
      <c r="V20" s="9">
        <v>0.4</v>
      </c>
      <c r="W20" s="9">
        <v>0.4</v>
      </c>
      <c r="X20" s="9">
        <v>0</v>
      </c>
      <c r="Y20" s="9">
        <v>0</v>
      </c>
      <c r="Z20" s="9">
        <v>0</v>
      </c>
      <c r="AA20" s="9">
        <v>0</v>
      </c>
      <c r="AB20" s="9">
        <v>0</v>
      </c>
      <c r="AC20" s="9">
        <v>0</v>
      </c>
      <c r="AD20" s="9">
        <v>0</v>
      </c>
      <c r="AE20" s="9">
        <v>0</v>
      </c>
      <c r="AF20" s="9">
        <v>0</v>
      </c>
      <c r="AG20" s="9">
        <v>0</v>
      </c>
    </row>
    <row r="21" spans="1:33">
      <c r="A21" t="s">
        <v>191</v>
      </c>
      <c r="B21" s="2" t="s">
        <v>171</v>
      </c>
      <c r="C21" s="35">
        <f t="array" ref="C21:AG21">C161:AG161</f>
        <v>100</v>
      </c>
      <c r="D21" s="35">
        <v>100</v>
      </c>
      <c r="E21" s="35">
        <v>75</v>
      </c>
      <c r="F21" s="35">
        <v>85</v>
      </c>
      <c r="G21" s="35">
        <v>112.5</v>
      </c>
      <c r="H21" s="35">
        <v>148.75</v>
      </c>
      <c r="I21" s="35">
        <v>164.1875</v>
      </c>
      <c r="J21" s="35">
        <v>144.16874999999999</v>
      </c>
      <c r="K21" s="35">
        <v>110.34625</v>
      </c>
      <c r="L21" s="35">
        <v>70.72775</v>
      </c>
      <c r="M21" s="35">
        <v>79.244650000000007</v>
      </c>
      <c r="N21" s="35">
        <v>132.12419</v>
      </c>
      <c r="O21" s="35">
        <v>148.078744</v>
      </c>
      <c r="P21" s="35">
        <v>152.62846400000001</v>
      </c>
      <c r="Q21" s="35">
        <v>153.70288239999999</v>
      </c>
      <c r="R21" s="35">
        <v>154.19408276000001</v>
      </c>
      <c r="S21" s="35">
        <v>159.02153255000002</v>
      </c>
      <c r="T21" s="35">
        <v>167.36644583250001</v>
      </c>
      <c r="U21" s="35">
        <v>172.31857408937501</v>
      </c>
      <c r="V21" s="35">
        <v>176.81163200328126</v>
      </c>
      <c r="W21" s="35">
        <v>179.88380905714843</v>
      </c>
      <c r="X21" s="35">
        <v>81.857498162001946</v>
      </c>
      <c r="Y21" s="35">
        <v>43.089158865126954</v>
      </c>
      <c r="Z21" s="35">
        <v>23.844240111220703</v>
      </c>
      <c r="AA21" s="35">
        <v>14.302918547353514</v>
      </c>
      <c r="AB21" s="35">
        <v>8.5800959999999993</v>
      </c>
      <c r="AC21" s="35">
        <v>4.9800959999999996</v>
      </c>
      <c r="AD21" s="35">
        <v>2.8200959999999995</v>
      </c>
      <c r="AE21" s="35">
        <v>1.5240959999999997</v>
      </c>
      <c r="AF21" s="35">
        <v>0.74649599999999983</v>
      </c>
      <c r="AG21" s="35">
        <v>0.27993599999999991</v>
      </c>
    </row>
    <row r="22" spans="1:33">
      <c r="A22" t="s">
        <v>192</v>
      </c>
      <c r="B22" t="s">
        <v>155</v>
      </c>
      <c r="C22" s="3">
        <f t="array" ref="C22:AG22">C162:AG162</f>
        <v>0</v>
      </c>
      <c r="D22" s="3">
        <v>1</v>
      </c>
      <c r="E22" s="3">
        <v>0.5</v>
      </c>
      <c r="F22" s="3">
        <v>1.4285714285714286</v>
      </c>
      <c r="G22" s="3">
        <v>2</v>
      </c>
      <c r="H22" s="3">
        <v>2.0512820512820511</v>
      </c>
      <c r="I22" s="3">
        <v>1.5579357351509251</v>
      </c>
      <c r="J22" s="3">
        <v>1.0843046896177828</v>
      </c>
      <c r="K22" s="3">
        <v>0.82855189841953725</v>
      </c>
      <c r="L22" s="3">
        <v>0.54671397564935953</v>
      </c>
      <c r="M22" s="3">
        <v>1.709714426399358</v>
      </c>
      <c r="N22" s="3">
        <v>3.1129189560888539</v>
      </c>
      <c r="O22" s="3">
        <v>2.0799212225677111</v>
      </c>
      <c r="P22" s="3">
        <v>1.9001124562556106</v>
      </c>
      <c r="Q22" s="3">
        <v>1.8620974430229096</v>
      </c>
      <c r="R22" s="3">
        <v>1.8452199005351331</v>
      </c>
      <c r="S22" s="3">
        <v>1.6942969062229132</v>
      </c>
      <c r="T22" s="3">
        <v>1.4844185226669089</v>
      </c>
      <c r="U22" s="3">
        <v>1.382770626484074</v>
      </c>
      <c r="V22" s="3">
        <v>1.3018861517709737</v>
      </c>
      <c r="W22" s="3">
        <v>1.2518181241014754</v>
      </c>
      <c r="X22" s="3">
        <v>0</v>
      </c>
      <c r="Y22" s="3">
        <v>0</v>
      </c>
      <c r="Z22" s="3">
        <v>0</v>
      </c>
      <c r="AA22" s="3">
        <v>0</v>
      </c>
      <c r="AB22" s="3">
        <v>0</v>
      </c>
      <c r="AC22" s="3">
        <v>0</v>
      </c>
      <c r="AD22" s="3">
        <v>0</v>
      </c>
      <c r="AE22" s="3">
        <v>0</v>
      </c>
      <c r="AF22" s="3">
        <v>0</v>
      </c>
      <c r="AG22" s="3">
        <v>0</v>
      </c>
    </row>
    <row r="23" spans="1:33">
      <c r="B23" t="s">
        <v>172</v>
      </c>
      <c r="C23" s="3">
        <f t="array" ref="C23:AG23">C298:AG298</f>
        <v>17.094436780092611</v>
      </c>
      <c r="D23" s="3">
        <v>31.348460648282213</v>
      </c>
      <c r="E23" s="3">
        <v>37.981054251267153</v>
      </c>
      <c r="F23" s="3">
        <v>42.848945515579828</v>
      </c>
      <c r="G23" s="3">
        <v>49.735106591092858</v>
      </c>
      <c r="H23" s="3">
        <v>60.354667294618658</v>
      </c>
      <c r="I23" s="3">
        <v>68.751302994701504</v>
      </c>
      <c r="J23" s="3">
        <v>71.701090559862052</v>
      </c>
      <c r="K23" s="3">
        <v>67.068778819678258</v>
      </c>
      <c r="L23" s="3">
        <v>54.503263531135033</v>
      </c>
      <c r="M23" s="3">
        <v>45.464961321793496</v>
      </c>
      <c r="N23" s="3">
        <v>48.391615067030479</v>
      </c>
      <c r="O23" s="3">
        <v>52.42748155247665</v>
      </c>
      <c r="P23" s="3">
        <v>55.065401317647954</v>
      </c>
      <c r="Q23" s="3">
        <v>56.046961801928681</v>
      </c>
      <c r="R23" s="3">
        <v>57.401426872367132</v>
      </c>
      <c r="S23" s="3">
        <v>59.133810457704783</v>
      </c>
      <c r="T23" s="3">
        <v>65.55662106728829</v>
      </c>
      <c r="U23" s="3">
        <v>74.018443657596421</v>
      </c>
      <c r="V23" s="3">
        <v>84.104623414383042</v>
      </c>
      <c r="W23" s="3">
        <v>93.856893360455004</v>
      </c>
      <c r="X23" s="3">
        <v>83.027703863530434</v>
      </c>
      <c r="Y23" s="3">
        <v>68.696474191051124</v>
      </c>
      <c r="Z23" s="3">
        <v>53.247932939825809</v>
      </c>
      <c r="AA23" s="3">
        <v>39.833501099355921</v>
      </c>
      <c r="AB23" s="3">
        <v>27.236520190098915</v>
      </c>
      <c r="AC23" s="3">
        <v>15.808737484129644</v>
      </c>
      <c r="AD23" s="3">
        <v>8.9520678605480839</v>
      </c>
      <c r="AE23" s="3">
        <v>4.8380660863991487</v>
      </c>
      <c r="AF23" s="3">
        <v>2.3696650219097868</v>
      </c>
      <c r="AG23" s="3">
        <v>0.88862438321616999</v>
      </c>
    </row>
    <row r="24" spans="1:33">
      <c r="B24" t="s">
        <v>173</v>
      </c>
      <c r="C24" s="3">
        <f t="array" ref="C24:AG24">C330:AG330</f>
        <v>17.094436780092611</v>
      </c>
      <c r="D24" s="3">
        <v>22.801242258235909</v>
      </c>
      <c r="E24" s="3">
        <v>22.306823927126047</v>
      </c>
      <c r="F24" s="3">
        <v>24.285779309448564</v>
      </c>
      <c r="G24" s="3">
        <v>29.165355672307577</v>
      </c>
      <c r="H24" s="3">
        <v>36.769196757579159</v>
      </c>
      <c r="I24" s="3">
        <v>40.034940667254553</v>
      </c>
      <c r="J24" s="3">
        <v>38.359806802725053</v>
      </c>
      <c r="K24" s="3">
        <v>32.972914940940171</v>
      </c>
      <c r="L24" s="3">
        <v>23.466280482134898</v>
      </c>
      <c r="M24" s="3">
        <v>20.636721965095873</v>
      </c>
      <c r="N24" s="3">
        <v>28.852295371358682</v>
      </c>
      <c r="O24" s="3">
        <v>33.198407551088266</v>
      </c>
      <c r="P24" s="3">
        <v>35.280646213511673</v>
      </c>
      <c r="Q24" s="3">
        <v>36.17565255996616</v>
      </c>
      <c r="R24" s="3">
        <v>36.580758255061042</v>
      </c>
      <c r="S24" s="3">
        <v>38.018430849423559</v>
      </c>
      <c r="T24" s="3">
        <v>41.399353716806068</v>
      </c>
      <c r="U24" s="3">
        <v>44.796990936075517</v>
      </c>
      <c r="V24" s="3">
        <v>48.212448938040787</v>
      </c>
      <c r="W24" s="3">
        <v>51.066592036935674</v>
      </c>
      <c r="X24" s="3">
        <v>33.97215525684306</v>
      </c>
      <c r="Y24" s="3">
        <v>22.568936162291379</v>
      </c>
      <c r="Z24" s="3">
        <v>13.843973923884903</v>
      </c>
      <c r="AA24" s="3">
        <v>7.8962501264766711</v>
      </c>
      <c r="AB24" s="3">
        <v>3.3416735437753782</v>
      </c>
      <c r="AC24" s="3">
        <v>0</v>
      </c>
      <c r="AD24" s="3">
        <v>0</v>
      </c>
      <c r="AE24" s="3">
        <v>0</v>
      </c>
      <c r="AF24" s="3">
        <v>0</v>
      </c>
      <c r="AG24" s="3">
        <v>0</v>
      </c>
    </row>
    <row r="25" spans="1:33">
      <c r="B25" t="s">
        <v>88</v>
      </c>
      <c r="C25" s="3">
        <f t="array" ref="C25">C24/C23</f>
        <v>1</v>
      </c>
      <c r="D25" s="3">
        <f t="array" ref="D25">D24/D23</f>
        <v>0.72734806707280342</v>
      </c>
      <c r="E25" s="3">
        <f t="array" ref="E25">E24/E23</f>
        <v>0.58731450105500504</v>
      </c>
      <c r="F25" s="3">
        <f t="array" ref="F25">F24/F23</f>
        <v>0.56677659198446972</v>
      </c>
      <c r="G25" s="3">
        <f t="array" ref="G25">G24/G23</f>
        <v>0.5864138567570869</v>
      </c>
      <c r="H25" s="3">
        <f t="array" ref="H25">H24/H23</f>
        <v>0.60921877968595106</v>
      </c>
      <c r="I25" s="3">
        <f t="array" ref="I25">I24/I23</f>
        <v>0.58231537328594263</v>
      </c>
      <c r="J25" s="3">
        <f t="array" ref="J25">J24/J23</f>
        <v>0.53499614166536402</v>
      </c>
      <c r="K25" s="3">
        <f t="array" ref="K25">K24/K23</f>
        <v>0.49162837793113034</v>
      </c>
      <c r="L25" s="3">
        <f t="array" ref="L25">L24/L23</f>
        <v>0.43054817201413575</v>
      </c>
      <c r="M25" s="3">
        <f t="array" ref="M25">M24/M23</f>
        <v>0.45390387157777523</v>
      </c>
      <c r="N25" s="3">
        <f t="array" ref="N25">N24/N23</f>
        <v>0.59622509667002077</v>
      </c>
      <c r="O25" s="3">
        <f t="array" ref="O25">O24/O23</f>
        <v>0.63322529650520643</v>
      </c>
      <c r="P25" s="3">
        <f t="array" ref="P25">P24/P23</f>
        <v>0.64070442363605462</v>
      </c>
      <c r="Q25" s="3">
        <f t="array" ref="Q25">Q24/Q23</f>
        <v>0.64545251690558703</v>
      </c>
      <c r="R25" s="3">
        <f t="array" ref="R25">R24/R23</f>
        <v>0.63727959823017755</v>
      </c>
      <c r="S25" s="3">
        <f t="array" ref="S25">S24/S23</f>
        <v>0.64292205347761389</v>
      </c>
      <c r="T25" s="3">
        <f t="array" ref="T25">T24/T23</f>
        <v>0.6315053009567585</v>
      </c>
      <c r="U25" s="3">
        <f t="array" ref="U25">U24/U23</f>
        <v>0.60521389970455097</v>
      </c>
      <c r="V25" s="3">
        <f t="array" ref="V25">V24/V23</f>
        <v>0.5732437407215808</v>
      </c>
      <c r="W25" s="3">
        <f t="array" ref="W25">W24/W23</f>
        <v>0.54408994596503135</v>
      </c>
      <c r="X25" s="3">
        <f t="array" ref="X25">X24/X23</f>
        <v>0.40916650317925007</v>
      </c>
      <c r="Y25" s="3">
        <f t="array" ref="Y25">Y24/Y23</f>
        <v>0.32853121543800229</v>
      </c>
      <c r="Z25" s="3">
        <f t="array" ref="Z25">Z24/Z23</f>
        <v>0.25999082329692763</v>
      </c>
      <c r="AA25" s="3">
        <f t="array" ref="AA25">AA24/AA23</f>
        <v>0.19823138585737693</v>
      </c>
      <c r="AB25" s="3">
        <f t="array" ref="AB25">AB24/AB23</f>
        <v>0.12269091354005462</v>
      </c>
      <c r="AC25" s="3">
        <f t="array" ref="AC25">AC24/AC23</f>
        <v>0</v>
      </c>
      <c r="AD25" s="3">
        <f t="array" ref="AD25">AD24/AD23</f>
        <v>0</v>
      </c>
      <c r="AE25" s="3">
        <f t="array" ref="AE25">AE24/AE23</f>
        <v>0</v>
      </c>
      <c r="AF25" s="3">
        <f t="array" ref="AF25">AF24/AF23</f>
        <v>0</v>
      </c>
      <c r="AG25" s="3">
        <f t="array" ref="AG25">AG24/AG23</f>
        <v>0</v>
      </c>
    </row>
    <row r="26" spans="1:33">
      <c r="B26" t="s">
        <v>59</v>
      </c>
      <c r="C26" s="3">
        <f t="array" ref="C26:AG26">C23:AG23*J373</f>
        <v>2.1417397174198127</v>
      </c>
      <c r="D26" s="3">
        <v>3.9276078009534943</v>
      </c>
      <c r="E26" s="3">
        <v>4.7585968140317281</v>
      </c>
      <c r="F26" s="3">
        <v>5.3684885697519729</v>
      </c>
      <c r="G26" s="3">
        <v>6.231246721173016</v>
      </c>
      <c r="H26" s="3">
        <v>7.5617576489608735</v>
      </c>
      <c r="I26" s="3">
        <v>8.6137611985902591</v>
      </c>
      <c r="J26" s="3">
        <v>8.9833362403145181</v>
      </c>
      <c r="K26" s="3">
        <v>8.4029599363127669</v>
      </c>
      <c r="L26" s="3">
        <v>6.8286428933166832</v>
      </c>
      <c r="M26" s="3">
        <v>5.6962457825599788</v>
      </c>
      <c r="N26" s="3">
        <v>6.0629224181195118</v>
      </c>
      <c r="O26" s="3">
        <v>6.5685708730688859</v>
      </c>
      <c r="P26" s="3">
        <v>6.8990724043631806</v>
      </c>
      <c r="Q26" s="3">
        <v>7.0220508388841729</v>
      </c>
      <c r="R26" s="3">
        <v>7.191750003269286</v>
      </c>
      <c r="S26" s="3">
        <v>7.4087980861195284</v>
      </c>
      <c r="T26" s="3">
        <v>8.2135036612122363</v>
      </c>
      <c r="U26" s="3">
        <v>9.2736743914072406</v>
      </c>
      <c r="V26" s="3">
        <v>10.53735871514596</v>
      </c>
      <c r="W26" s="3">
        <v>11.759207913642264</v>
      </c>
      <c r="X26" s="3">
        <v>10.402432867386356</v>
      </c>
      <c r="Y26" s="3">
        <v>8.6068917691994411</v>
      </c>
      <c r="Z26" s="3">
        <v>6.6713641586917394</v>
      </c>
      <c r="AA26" s="3">
        <v>4.9906874666808507</v>
      </c>
      <c r="AB26" s="3">
        <v>3.4124281370518164</v>
      </c>
      <c r="AC26" s="3">
        <v>1.9806561273462673</v>
      </c>
      <c r="AD26" s="3">
        <v>1.1215929215229383</v>
      </c>
      <c r="AE26" s="3">
        <v>0.60615499802894102</v>
      </c>
      <c r="AF26" s="3">
        <v>0.29689224393254249</v>
      </c>
      <c r="AG26" s="3">
        <v>0.11133459147470343</v>
      </c>
    </row>
    <row r="27" spans="1:33">
      <c r="A27" t="s">
        <v>193</v>
      </c>
      <c r="B27" t="s">
        <v>60</v>
      </c>
      <c r="C27" s="3">
        <f t="array" ref="C27:AG27">C389:AG389</f>
        <v>2.1417397174198127</v>
      </c>
      <c r="D27" s="3">
        <v>2.8567379422435879</v>
      </c>
      <c r="E27" s="3">
        <v>2.7947929135549812</v>
      </c>
      <c r="F27" s="3">
        <v>3.0427336556716034</v>
      </c>
      <c r="G27" s="3">
        <v>3.6540894221680205</v>
      </c>
      <c r="H27" s="3">
        <v>4.6067647671808496</v>
      </c>
      <c r="I27" s="3">
        <v>5.0159255677530554</v>
      </c>
      <c r="J27" s="3">
        <v>4.8060502278509043</v>
      </c>
      <c r="K27" s="3">
        <v>4.1311335633097199</v>
      </c>
      <c r="L27" s="3">
        <v>2.9400597150548169</v>
      </c>
      <c r="M27" s="3">
        <v>2.5855480141625486</v>
      </c>
      <c r="N27" s="3">
        <v>3.6148665048461424</v>
      </c>
      <c r="O27" s="3">
        <v>4.159385238714508</v>
      </c>
      <c r="P27" s="3">
        <v>4.4202662084609212</v>
      </c>
      <c r="Q27" s="3">
        <v>4.5324003877967778</v>
      </c>
      <c r="R27" s="3">
        <v>4.5831555526553283</v>
      </c>
      <c r="S27" s="3">
        <v>4.7632796793289831</v>
      </c>
      <c r="T27" s="3">
        <v>5.1868711014832716</v>
      </c>
      <c r="U27" s="3">
        <v>5.6125566430138045</v>
      </c>
      <c r="V27" s="3">
        <v>6.0404749271954206</v>
      </c>
      <c r="W27" s="3">
        <v>6.3980667983251882</v>
      </c>
      <c r="X27" s="3">
        <v>4.2563270809053755</v>
      </c>
      <c r="Y27" s="3">
        <v>2.8276326140784303</v>
      </c>
      <c r="Z27" s="3">
        <v>1.7344934601318802</v>
      </c>
      <c r="AA27" s="3">
        <v>0.98931089290118668</v>
      </c>
      <c r="AB27" s="3">
        <v>0.41867392552467408</v>
      </c>
      <c r="AC27" s="3">
        <v>0</v>
      </c>
      <c r="AD27" s="3">
        <v>0</v>
      </c>
      <c r="AE27" s="3">
        <v>0</v>
      </c>
      <c r="AF27" s="3">
        <v>0</v>
      </c>
      <c r="AG27" s="3">
        <v>0</v>
      </c>
    </row>
    <row r="28" spans="1:33">
      <c r="B28" t="s">
        <v>174</v>
      </c>
      <c r="C28" s="3">
        <f t="array" ref="C28:AG28">C428:AG428</f>
        <v>0</v>
      </c>
      <c r="D28" s="3">
        <v>1.0708698587099064</v>
      </c>
      <c r="E28" s="3">
        <v>1.9638039004767474</v>
      </c>
      <c r="F28" s="3">
        <v>2.4328418999513599</v>
      </c>
      <c r="G28" s="3">
        <v>2.7913312707469768</v>
      </c>
      <c r="H28" s="3">
        <v>3.2762538393929943</v>
      </c>
      <c r="I28" s="3">
        <v>4.3616364652640973</v>
      </c>
      <c r="J28" s="3">
        <v>4.8341896332670773</v>
      </c>
      <c r="K28" s="3">
        <v>5.1092243144519021</v>
      </c>
      <c r="L28" s="3">
        <v>4.9120912051913308</v>
      </c>
      <c r="M28" s="3">
        <v>4.1156595720596831</v>
      </c>
      <c r="N28" s="3">
        <v>3.549259705771914</v>
      </c>
      <c r="O28" s="3">
        <v>2.6029443917005306</v>
      </c>
      <c r="P28" s="3">
        <v>1.7792962496732869</v>
      </c>
      <c r="Q28" s="3">
        <v>1.1693809816678919</v>
      </c>
      <c r="R28" s="3">
        <v>0.62635916204999997</v>
      </c>
      <c r="S28" s="3">
        <v>0.27334245791690576</v>
      </c>
      <c r="T28" s="3">
        <v>7.1156396241281006E-2</v>
      </c>
      <c r="U28" s="3">
        <v>2.6585906287951148E-2</v>
      </c>
      <c r="V28" s="3">
        <v>9.3832610428062867E-3</v>
      </c>
      <c r="W28" s="3">
        <v>5.1751750152685725</v>
      </c>
      <c r="X28" s="3">
        <v>5.6110169580406586</v>
      </c>
      <c r="Y28" s="3">
        <v>4.622076598129734</v>
      </c>
      <c r="Z28" s="3">
        <v>3.6689239565039689</v>
      </c>
      <c r="AA28" s="3">
        <v>2.6688904707764598</v>
      </c>
      <c r="AB28" s="3">
        <v>1.9958361410180951</v>
      </c>
      <c r="AC28" s="3">
        <v>1.3204374182308452</v>
      </c>
      <c r="AD28" s="3">
        <v>0.7477286143486257</v>
      </c>
      <c r="AE28" s="3">
        <v>0.40410333201929405</v>
      </c>
      <c r="AF28" s="3">
        <v>0.19792816262169502</v>
      </c>
      <c r="AG28" s="3">
        <v>7.4223060983135622E-2</v>
      </c>
    </row>
    <row r="29" spans="1:33">
      <c r="B29" t="s">
        <v>175</v>
      </c>
      <c r="C29" s="3"/>
      <c r="D29" s="3">
        <f>AH476</f>
        <v>1.0708698587099064</v>
      </c>
      <c r="E29" s="3">
        <f>AH477</f>
        <v>2.8960502591934971</v>
      </c>
      <c r="F29" s="3">
        <f>AH478</f>
        <v>4.9540000844261449</v>
      </c>
      <c r="G29" s="3">
        <f>AH479</f>
        <v>7.1040388348132044</v>
      </c>
      <c r="H29" s="3">
        <f>AH480</f>
        <v>9.4606788487171709</v>
      </c>
      <c r="I29" s="3">
        <f>AH481</f>
        <v>12.597635766178556</v>
      </c>
      <c r="J29" s="3">
        <f>AH482</f>
        <v>15.801068545713221</v>
      </c>
      <c r="K29" s="3">
        <f>AH483</f>
        <v>18.864853437603216</v>
      </c>
      <c r="L29" s="3">
        <f>AH484</f>
        <v>21.334899991795634</v>
      </c>
      <c r="M29" s="3">
        <f>AH485</f>
        <v>22.688768777783849</v>
      </c>
      <c r="N29" s="3">
        <f>AH486</f>
        <v>23.300980145767152</v>
      </c>
      <c r="O29" s="3">
        <f>AH487</f>
        <v>22.654564193270744</v>
      </c>
      <c r="P29" s="3">
        <f>AH488</f>
        <v>21.073842221412548</v>
      </c>
      <c r="Q29" s="3">
        <f>AH489</f>
        <v>18.985748226728965</v>
      </c>
      <c r="R29" s="3">
        <f>AH490</f>
        <v>16.54691422290357</v>
      </c>
      <c r="S29" s="3">
        <f>AH491</f>
        <v>13.965231799132093</v>
      </c>
      <c r="T29" s="3">
        <f>AH492</f>
        <v>11.279340535104526</v>
      </c>
      <c r="U29" s="3">
        <f>AH493</f>
        <v>8.7937205356517651</v>
      </c>
      <c r="V29" s="3">
        <f>AH494</f>
        <v>6.5528021005850583</v>
      </c>
      <c r="W29" s="3">
        <f>AH495</f>
        <v>9.8106646336906085</v>
      </c>
      <c r="X29" s="3">
        <f>AH496</f>
        <v>13.255974141511469</v>
      </c>
      <c r="Y29" s="3">
        <f>AH497</f>
        <v>15.389619845025406</v>
      </c>
      <c r="Z29" s="3">
        <f>AH498</f>
        <v>16.499867504898198</v>
      </c>
      <c r="AA29" s="3">
        <f>AH499</f>
        <v>16.645617583371063</v>
      </c>
      <c r="AB29" s="3">
        <f>AH500</f>
        <v>16.232186586558953</v>
      </c>
      <c r="AC29" s="3">
        <f>AH501</f>
        <v>15.315057264350456</v>
      </c>
      <c r="AD29" s="3">
        <f>AH502</f>
        <v>14.020770735063232</v>
      </c>
      <c r="AE29" s="3">
        <f>AH503</f>
        <v>12.594406883066913</v>
      </c>
      <c r="AF29" s="3">
        <f>AH504</f>
        <v>11.156210075132499</v>
      </c>
      <c r="AG29" s="3">
        <f>AH505</f>
        <v>9.7842258753430364</v>
      </c>
    </row>
    <row r="30" spans="1:33">
      <c r="B30" t="s">
        <v>61</v>
      </c>
      <c r="C30" s="3">
        <f t="array" ref="C30:AG30">C26:AG26+C29:AG29</f>
        <v>2.1417397174198127</v>
      </c>
      <c r="D30" s="3">
        <v>4.9984776596634006</v>
      </c>
      <c r="E30" s="3">
        <v>7.6546470732252256</v>
      </c>
      <c r="F30" s="3">
        <v>10.322488654178118</v>
      </c>
      <c r="G30" s="3">
        <v>13.335285555986221</v>
      </c>
      <c r="H30" s="3">
        <v>17.022436497678044</v>
      </c>
      <c r="I30" s="3">
        <v>21.211396964768817</v>
      </c>
      <c r="J30" s="3">
        <v>24.784404786027739</v>
      </c>
      <c r="K30" s="3">
        <v>27.267813373915985</v>
      </c>
      <c r="L30" s="3">
        <v>28.163542885112317</v>
      </c>
      <c r="M30" s="3">
        <v>28.385014560343826</v>
      </c>
      <c r="N30" s="3">
        <v>29.363902563886665</v>
      </c>
      <c r="O30" s="3">
        <v>29.22313506633963</v>
      </c>
      <c r="P30" s="3">
        <v>27.972914625775729</v>
      </c>
      <c r="Q30" s="3">
        <v>26.007799065613138</v>
      </c>
      <c r="R30" s="3">
        <v>23.738664226172858</v>
      </c>
      <c r="S30" s="3">
        <v>21.374029885251623</v>
      </c>
      <c r="T30" s="3">
        <v>19.49284419631676</v>
      </c>
      <c r="U30" s="3">
        <v>18.067394927059006</v>
      </c>
      <c r="V30" s="3">
        <v>17.090160815731018</v>
      </c>
      <c r="W30" s="3">
        <v>21.569872547332871</v>
      </c>
      <c r="X30" s="3">
        <v>23.658407008897825</v>
      </c>
      <c r="Y30" s="3">
        <v>23.996511614224847</v>
      </c>
      <c r="Z30" s="3">
        <v>23.171231663589936</v>
      </c>
      <c r="AA30" s="3">
        <v>21.636305050051913</v>
      </c>
      <c r="AB30" s="3">
        <v>19.644614723610768</v>
      </c>
      <c r="AC30" s="3">
        <v>17.295713391696722</v>
      </c>
      <c r="AD30" s="3">
        <v>15.14236365658617</v>
      </c>
      <c r="AE30" s="3">
        <v>13.200561881095854</v>
      </c>
      <c r="AF30" s="3">
        <v>11.453102319065042</v>
      </c>
      <c r="AG30" s="3">
        <v>9.8955604668177397</v>
      </c>
    </row>
    <row r="31" spans="1:33" ht="13" customHeight="1">
      <c r="B31" t="s">
        <v>12</v>
      </c>
      <c r="C31" s="3"/>
      <c r="D31" s="3">
        <f t="array" ref="D31:AG31">D30:AG30-C30:AF30</f>
        <v>2.8567379422435879</v>
      </c>
      <c r="E31" s="3">
        <v>2.656169413561825</v>
      </c>
      <c r="F31" s="3">
        <v>2.6678415809528921</v>
      </c>
      <c r="G31" s="3">
        <v>3.0127969018081036</v>
      </c>
      <c r="H31" s="3">
        <v>3.6871509416918222</v>
      </c>
      <c r="I31" s="3">
        <v>4.188960467090773</v>
      </c>
      <c r="J31" s="3">
        <v>3.5730078212589227</v>
      </c>
      <c r="K31" s="3">
        <v>2.4834085878882455</v>
      </c>
      <c r="L31" s="3">
        <v>0.8957295111963326</v>
      </c>
      <c r="M31" s="3">
        <v>0.22147167523150912</v>
      </c>
      <c r="N31" s="3">
        <v>0.97888800354283845</v>
      </c>
      <c r="O31" s="3">
        <v>-0.14076749754703499</v>
      </c>
      <c r="P31" s="3">
        <v>-1.2502204405639006</v>
      </c>
      <c r="Q31" s="3">
        <v>-1.9651155601625909</v>
      </c>
      <c r="R31" s="3">
        <v>-2.2691348394402802</v>
      </c>
      <c r="S31" s="3">
        <v>-2.3646343409212349</v>
      </c>
      <c r="T31" s="3">
        <v>-1.8811856889348633</v>
      </c>
      <c r="U31" s="3">
        <v>-1.4254492692577543</v>
      </c>
      <c r="V31" s="3">
        <v>-0.97723411132798788</v>
      </c>
      <c r="W31" s="3">
        <v>4.4797117316018529</v>
      </c>
      <c r="X31" s="3">
        <v>2.0885344615649544</v>
      </c>
      <c r="Y31" s="3">
        <v>0.3381046053270218</v>
      </c>
      <c r="Z31" s="3">
        <v>-0.82527995063491133</v>
      </c>
      <c r="AA31" s="3">
        <v>-1.5349266135380226</v>
      </c>
      <c r="AB31" s="3">
        <v>-1.9916903264411445</v>
      </c>
      <c r="AC31" s="3">
        <v>-2.3489013319140462</v>
      </c>
      <c r="AD31" s="3">
        <v>-2.1533497351105524</v>
      </c>
      <c r="AE31" s="3">
        <v>-1.9418017754903154</v>
      </c>
      <c r="AF31" s="3">
        <v>-1.7474595620308122</v>
      </c>
      <c r="AG31" s="3">
        <v>-1.5575418522473026</v>
      </c>
    </row>
    <row r="32" spans="1:33" ht="13" customHeight="1">
      <c r="A32" t="s">
        <v>207</v>
      </c>
      <c r="B32" t="s">
        <v>208</v>
      </c>
      <c r="C32">
        <f t="array" ref="C32:W32">C299:W299</f>
        <v>0</v>
      </c>
      <c r="D32">
        <v>2</v>
      </c>
      <c r="E32">
        <v>7.391580834607538</v>
      </c>
      <c r="F32">
        <v>3.7609493747148344</v>
      </c>
      <c r="G32">
        <v>2.6982651930356849</v>
      </c>
      <c r="H32">
        <v>2.3715939478527894</v>
      </c>
      <c r="I32">
        <v>2.831910737009856</v>
      </c>
      <c r="J32">
        <v>4.3038782937016498</v>
      </c>
      <c r="K32">
        <v>6.4164881639830069</v>
      </c>
      <c r="L32">
        <v>11.014674939030728</v>
      </c>
      <c r="M32">
        <v>4.0477775852774354</v>
      </c>
      <c r="N32">
        <v>1.9608692451603598</v>
      </c>
      <c r="O32">
        <v>2.2137293080174545</v>
      </c>
      <c r="P32">
        <v>2.3790034963580649</v>
      </c>
      <c r="Q32">
        <v>2.4405014291187981</v>
      </c>
      <c r="R32">
        <v>2.2096926581771799</v>
      </c>
      <c r="S32">
        <v>2.3046646538757867</v>
      </c>
      <c r="T32">
        <v>2.6567732438838352</v>
      </c>
      <c r="U32">
        <v>3.120663680996516</v>
      </c>
      <c r="V32">
        <v>3.673603935443805</v>
      </c>
      <c r="W32">
        <v>4.2082387283435976</v>
      </c>
    </row>
    <row r="33" spans="2:37" ht="13" customHeight="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2:37" ht="72" customHeight="1">
      <c r="B34" s="80" t="s">
        <v>215</v>
      </c>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1"/>
      <c r="AF34" s="1"/>
      <c r="AG34" s="1"/>
    </row>
    <row r="35" spans="2:37" ht="13" customHeight="1">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1"/>
      <c r="AE35" s="1"/>
      <c r="AF35" s="1"/>
      <c r="AG35" s="1"/>
    </row>
    <row r="36" spans="2:37" ht="50" customHeight="1">
      <c r="B36" s="80" t="s">
        <v>216</v>
      </c>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1"/>
      <c r="AF36" s="1"/>
      <c r="AG36" s="1"/>
    </row>
    <row r="37" spans="2:37" ht="13" customHeight="1">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1"/>
      <c r="AE37" s="1"/>
      <c r="AF37" s="1"/>
      <c r="AG37" s="1"/>
    </row>
    <row r="38" spans="2:37" ht="30" customHeight="1">
      <c r="B38" s="80" t="s">
        <v>217</v>
      </c>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1"/>
      <c r="AF38" s="1"/>
      <c r="AG38" s="1"/>
    </row>
    <row r="39" spans="2:37" ht="13" customHeight="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2:37" ht="13" customHeight="1">
      <c r="B40" s="68" t="s">
        <v>218</v>
      </c>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1"/>
      <c r="AF40" s="1"/>
      <c r="AG40" s="1"/>
    </row>
    <row r="41" spans="2:37" ht="13"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2:37" ht="13" customHeight="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2:37" ht="13" customHeight="1">
      <c r="B43" s="80" t="s">
        <v>213</v>
      </c>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1"/>
      <c r="AF43" s="1"/>
      <c r="AG43" s="1"/>
    </row>
    <row r="44" spans="2:37" ht="13" customHeight="1">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1"/>
      <c r="AF44" s="1"/>
      <c r="AG44" s="1"/>
    </row>
    <row r="45" spans="2:37" ht="13"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81" t="s">
        <v>211</v>
      </c>
      <c r="AH45" s="82"/>
      <c r="AI45" s="82"/>
      <c r="AJ45" s="82"/>
      <c r="AK45" s="83"/>
    </row>
    <row r="46" spans="2:37" ht="13" customHeight="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84"/>
      <c r="AH46" s="85"/>
      <c r="AI46" s="85"/>
      <c r="AJ46" s="85"/>
      <c r="AK46" s="86"/>
    </row>
    <row r="47" spans="2:37" ht="13" customHeight="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29"/>
      <c r="AH47" s="30" t="s">
        <v>4</v>
      </c>
      <c r="AI47" s="30" t="s">
        <v>5</v>
      </c>
      <c r="AJ47" s="30" t="s">
        <v>6</v>
      </c>
      <c r="AK47" s="31" t="s">
        <v>7</v>
      </c>
    </row>
    <row r="48" spans="2:37" ht="13" customHeight="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29">
        <v>1992</v>
      </c>
      <c r="AH48" s="69">
        <v>0.14350848654088</v>
      </c>
      <c r="AI48" s="69">
        <v>1.0250533370186563E-2</v>
      </c>
      <c r="AJ48" s="69">
        <v>3.1793432788674698E-3</v>
      </c>
      <c r="AK48" s="70">
        <v>1.9842011576139555E-4</v>
      </c>
    </row>
    <row r="49" spans="2:37" ht="13"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29">
        <v>1993</v>
      </c>
      <c r="AH49" s="69">
        <v>0.1001866460789403</v>
      </c>
      <c r="AI49" s="69">
        <v>2.6056460245925752E-2</v>
      </c>
      <c r="AJ49" s="69">
        <v>2.5385265893719845E-3</v>
      </c>
      <c r="AK49" s="70">
        <v>3.0424637570758211E-4</v>
      </c>
    </row>
    <row r="50" spans="2:37" ht="13" customHeight="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29">
        <v>1994</v>
      </c>
      <c r="AH50" s="69">
        <v>0.19144796027803987</v>
      </c>
      <c r="AI50" s="69">
        <v>2.2387393123013133E-2</v>
      </c>
      <c r="AJ50" s="69">
        <v>3.6840933364714543E-3</v>
      </c>
      <c r="AK50" s="70">
        <v>1.430367676973316E-4</v>
      </c>
    </row>
    <row r="51" spans="2:37" ht="13" customHeight="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29">
        <v>1995</v>
      </c>
      <c r="AH51" s="69">
        <v>0.10754783344786004</v>
      </c>
      <c r="AI51" s="69">
        <v>2.6649830462448575E-2</v>
      </c>
      <c r="AJ51" s="69">
        <v>1.2374593771481382E-3</v>
      </c>
      <c r="AK51" s="70">
        <v>1.8052677055302463E-4</v>
      </c>
    </row>
    <row r="52" spans="2:37" ht="13" customHeight="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29">
        <v>1996</v>
      </c>
      <c r="AH52" s="69">
        <v>0.24350790027314143</v>
      </c>
      <c r="AI52" s="69">
        <v>3.0888361034307414E-2</v>
      </c>
      <c r="AJ52" s="69">
        <v>2.759108534132363E-3</v>
      </c>
      <c r="AK52" s="70">
        <v>2.3602287093437652E-4</v>
      </c>
    </row>
    <row r="53" spans="2:37" ht="13" customHeight="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29">
        <v>1997</v>
      </c>
      <c r="AH53" s="69">
        <v>0.21802765864702567</v>
      </c>
      <c r="AI53" s="69">
        <v>3.3333973858218069E-2</v>
      </c>
      <c r="AJ53" s="69">
        <v>9.0532778226273241E-3</v>
      </c>
      <c r="AK53" s="70">
        <v>1.2228491412279064E-3</v>
      </c>
    </row>
    <row r="54" spans="2:37" ht="13"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29">
        <v>1998</v>
      </c>
      <c r="AH54" s="69">
        <v>0.34055678288284896</v>
      </c>
      <c r="AI54" s="69">
        <v>8.8727777960076873E-2</v>
      </c>
      <c r="AJ54" s="69">
        <v>1.6751296690453128E-2</v>
      </c>
      <c r="AK54" s="70">
        <v>4.8318625682320489E-5</v>
      </c>
    </row>
    <row r="55" spans="2:37" ht="13" customHeight="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29">
        <v>1999</v>
      </c>
      <c r="AH55" s="69">
        <v>0.32236518267334907</v>
      </c>
      <c r="AI55" s="69">
        <v>4.3748777519336229E-2</v>
      </c>
      <c r="AJ55" s="69">
        <v>3.9230950699616039E-3</v>
      </c>
      <c r="AK55" s="70">
        <v>3.141892988995345E-4</v>
      </c>
    </row>
    <row r="56" spans="2:37" ht="13"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29">
        <v>2000</v>
      </c>
      <c r="AH56" s="69">
        <v>0.14024293678200822</v>
      </c>
      <c r="AI56" s="69">
        <v>1.8153013228943273E-2</v>
      </c>
      <c r="AJ56" s="69">
        <v>1.2675034936067453E-2</v>
      </c>
      <c r="AK56" s="70">
        <v>9.618838613343699E-4</v>
      </c>
    </row>
    <row r="57" spans="2:37" ht="13" customHeight="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29">
        <v>2001</v>
      </c>
      <c r="AH57" s="69">
        <v>0.20404785991145163</v>
      </c>
      <c r="AI57" s="69">
        <v>0.1259122865945986</v>
      </c>
      <c r="AJ57" s="69">
        <v>5.3463807690545442E-2</v>
      </c>
      <c r="AK57" s="70">
        <v>2.8581736607553327E-3</v>
      </c>
    </row>
    <row r="58" spans="2:37" ht="13" customHeight="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29">
        <v>2002</v>
      </c>
      <c r="AH58" s="69">
        <v>0.6351885176839378</v>
      </c>
      <c r="AI58" s="69">
        <v>0.31902035831395753</v>
      </c>
      <c r="AJ58" s="69">
        <v>4.8507457457842164E-2</v>
      </c>
      <c r="AK58" s="70">
        <v>3.6215926499474542E-3</v>
      </c>
    </row>
    <row r="59" spans="2:37" ht="13" customHeight="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29">
        <v>2003</v>
      </c>
      <c r="AH59" s="69">
        <v>0.56657076491946956</v>
      </c>
      <c r="AI59" s="69">
        <v>0.11388774759960688</v>
      </c>
      <c r="AJ59" s="69">
        <v>3.3060414524600096E-2</v>
      </c>
      <c r="AK59" s="70">
        <v>6.2111902213695617E-3</v>
      </c>
    </row>
    <row r="60" spans="2:37" ht="13" customHeight="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29">
        <v>2004</v>
      </c>
      <c r="AH60" s="69">
        <v>0.38670325412258816</v>
      </c>
      <c r="AI60" s="69">
        <v>0.15222701999982777</v>
      </c>
      <c r="AJ60" s="69">
        <v>3.3250450322024165E-2</v>
      </c>
      <c r="AK60" s="70">
        <v>1.5440760082101373E-3</v>
      </c>
    </row>
    <row r="61" spans="2:37" ht="13" customHeight="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29">
        <v>2005</v>
      </c>
      <c r="AH61" s="69">
        <v>0.69550998977107981</v>
      </c>
      <c r="AI61" s="69">
        <v>0.20054837773842898</v>
      </c>
      <c r="AJ61" s="69">
        <v>3.2473662200857581E-2</v>
      </c>
      <c r="AK61" s="70">
        <v>4.137667449980756E-3</v>
      </c>
    </row>
    <row r="62" spans="2:37" ht="13" customHeight="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29">
        <v>2006</v>
      </c>
      <c r="AH62" s="69">
        <v>0.39627376855640067</v>
      </c>
      <c r="AI62" s="69">
        <v>0.12184464148623843</v>
      </c>
      <c r="AJ62" s="69">
        <v>2.3229976654423459E-2</v>
      </c>
      <c r="AK62" s="70">
        <v>3.0369717770087688E-3</v>
      </c>
    </row>
    <row r="63" spans="2:37" ht="13" customHeight="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29">
        <v>2007</v>
      </c>
      <c r="AH63" s="69">
        <v>0.61726319147237341</v>
      </c>
      <c r="AI63" s="69">
        <v>0.17687343772700231</v>
      </c>
      <c r="AJ63" s="69">
        <v>4.0892034107127287E-2</v>
      </c>
      <c r="AK63" s="70">
        <v>1.942131910937471E-3</v>
      </c>
    </row>
    <row r="64" spans="2:37" ht="13" customHeight="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29">
        <v>2008</v>
      </c>
      <c r="AH64" s="69">
        <v>0.48383563586615147</v>
      </c>
      <c r="AI64" s="69">
        <v>0.13263436223670363</v>
      </c>
      <c r="AJ64" s="69">
        <v>2.5284361925882848E-2</v>
      </c>
      <c r="AK64" s="70">
        <v>6.7717410355135315E-4</v>
      </c>
    </row>
    <row r="65" spans="2:37" ht="13" customHeight="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29">
        <v>2009</v>
      </c>
      <c r="AH65" s="69">
        <v>0.45972067882756118</v>
      </c>
      <c r="AI65" s="69">
        <v>8.4595623169865436E-2</v>
      </c>
      <c r="AJ65" s="69">
        <v>9.9509294774482119E-3</v>
      </c>
      <c r="AK65" s="70"/>
    </row>
    <row r="66" spans="2:37" ht="13" customHeight="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71">
        <v>2010</v>
      </c>
      <c r="AH66" s="72">
        <v>0.34796200826132806</v>
      </c>
      <c r="AI66" s="72">
        <v>5.5085498632557961E-2</v>
      </c>
      <c r="AJ66" s="72"/>
      <c r="AK66" s="73"/>
    </row>
    <row r="67" spans="2:37" ht="13" customHeight="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2:37" ht="13" customHeight="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2:37" ht="13" customHeight="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2:37" ht="13" customHeight="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2:37" ht="13" customHeight="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2:37" ht="13" customHeight="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2:37" ht="13" customHeight="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2:37" ht="13" customHeight="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2:37" ht="13" customHeight="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2:37" ht="13" customHeight="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2:37" ht="13" customHeight="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2:37" ht="13" customHeight="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2:37" ht="13" customHeight="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2:37" ht="13" customHeight="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2:33" ht="13" customHeight="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2:33" ht="13" customHeight="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2:33" ht="13" customHeight="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2:33" ht="13" customHeight="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2:33" ht="13" customHeight="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2:33" ht="13" customHeight="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2:33" ht="13" customHeight="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9" spans="2:33" ht="23" customHeight="1">
      <c r="B89" s="75" t="s">
        <v>157</v>
      </c>
      <c r="C89" s="75"/>
      <c r="D89" s="75"/>
      <c r="E89" s="75"/>
      <c r="F89" s="75"/>
      <c r="G89" s="75"/>
      <c r="H89" s="75"/>
      <c r="I89" s="75"/>
      <c r="J89" s="75"/>
      <c r="K89" s="75"/>
      <c r="L89" s="75"/>
      <c r="M89" s="75"/>
      <c r="N89" s="75"/>
      <c r="O89" s="75"/>
      <c r="P89" s="75"/>
      <c r="Q89" s="75"/>
      <c r="R89" s="75"/>
      <c r="S89" s="75"/>
    </row>
    <row r="90" spans="2:33" ht="23" customHeight="1">
      <c r="B90" s="75"/>
      <c r="C90" s="75"/>
      <c r="D90" s="75"/>
      <c r="E90" s="75"/>
      <c r="F90" s="75"/>
      <c r="G90" s="75"/>
      <c r="H90" s="75"/>
      <c r="I90" s="75"/>
      <c r="J90" s="75"/>
      <c r="K90" s="75"/>
      <c r="L90" s="75"/>
      <c r="M90" s="75"/>
      <c r="N90" s="75"/>
      <c r="O90" s="75"/>
      <c r="P90" s="75"/>
      <c r="Q90" s="75"/>
      <c r="R90" s="75"/>
      <c r="S90" s="75"/>
    </row>
    <row r="91" spans="2:33" ht="39">
      <c r="B91" s="59" t="s">
        <v>107</v>
      </c>
      <c r="C91" s="1" t="s">
        <v>68</v>
      </c>
      <c r="D91" s="1" t="s">
        <v>143</v>
      </c>
      <c r="E91" s="1" t="s">
        <v>117</v>
      </c>
      <c r="F91" s="1" t="s">
        <v>118</v>
      </c>
      <c r="G91" s="1" t="s">
        <v>119</v>
      </c>
      <c r="H91" s="1" t="s">
        <v>120</v>
      </c>
      <c r="I91" s="1" t="s">
        <v>121</v>
      </c>
      <c r="J91" s="1" t="s">
        <v>122</v>
      </c>
      <c r="K91" s="1" t="s">
        <v>123</v>
      </c>
      <c r="L91" s="1" t="s">
        <v>124</v>
      </c>
      <c r="M91" s="1" t="s">
        <v>27</v>
      </c>
    </row>
    <row r="92" spans="2:33">
      <c r="B92" s="1"/>
      <c r="C92" s="1"/>
    </row>
    <row r="93" spans="2:33">
      <c r="B93" t="s">
        <v>34</v>
      </c>
      <c r="C93" s="12" t="s">
        <v>140</v>
      </c>
      <c r="D93" s="17">
        <f t="array" ref="D93">1-C11</f>
        <v>0.5</v>
      </c>
      <c r="E93" s="17">
        <f>1-C12</f>
        <v>0.5</v>
      </c>
      <c r="F93" s="17">
        <f>1-C13</f>
        <v>0.5</v>
      </c>
      <c r="G93" s="17">
        <f>1-C14</f>
        <v>0.5</v>
      </c>
      <c r="H93" s="17">
        <f>1-C15</f>
        <v>0.5</v>
      </c>
      <c r="I93" s="17">
        <f>1-C16</f>
        <v>0.6</v>
      </c>
      <c r="J93" s="17">
        <f>1-C17</f>
        <v>0.6</v>
      </c>
      <c r="K93" s="17">
        <f>1-C18</f>
        <v>0.6</v>
      </c>
      <c r="L93" s="17">
        <f>1-C19</f>
        <v>0.6</v>
      </c>
      <c r="M93" s="17">
        <f>1-C20</f>
        <v>0.6</v>
      </c>
    </row>
    <row r="94" spans="2:33">
      <c r="B94" t="s">
        <v>33</v>
      </c>
      <c r="C94" s="12" t="s">
        <v>149</v>
      </c>
      <c r="D94" s="17">
        <f t="array" ref="D94">1-D11</f>
        <v>0.5</v>
      </c>
      <c r="E94" s="9">
        <f t="array" ref="E94">1-D12</f>
        <v>0.5</v>
      </c>
      <c r="F94" s="9">
        <f t="array" ref="F94">1-D13</f>
        <v>0.5</v>
      </c>
      <c r="G94" s="9">
        <f t="array" ref="G94">1-D14</f>
        <v>0.5</v>
      </c>
      <c r="H94" s="9">
        <f t="array" ref="H94">1-D15</f>
        <v>0.5</v>
      </c>
      <c r="I94" s="9">
        <f t="array" ref="I94">1-D16</f>
        <v>0.7</v>
      </c>
      <c r="J94" s="9">
        <f t="array" ref="J94">1-D17</f>
        <v>0.6</v>
      </c>
      <c r="K94" s="9">
        <f t="array" ref="K94">1-D17</f>
        <v>0.6</v>
      </c>
      <c r="L94" s="9">
        <f t="array" ref="L94">1-D19</f>
        <v>0.6</v>
      </c>
      <c r="M94" s="9">
        <f t="array" ref="M94">1-D20</f>
        <v>0.6</v>
      </c>
    </row>
    <row r="95" spans="2:33">
      <c r="B95" t="s">
        <v>35</v>
      </c>
      <c r="C95" s="12" t="s">
        <v>150</v>
      </c>
      <c r="D95" s="17">
        <f t="array" ref="D95">1-E11</f>
        <v>0.4</v>
      </c>
      <c r="E95" s="9">
        <f t="array" ref="E95">1-E12</f>
        <v>0.5</v>
      </c>
      <c r="F95" s="9">
        <f t="array" ref="F95">1-E13</f>
        <v>0.5</v>
      </c>
      <c r="G95" s="9">
        <f t="array" ref="G95">1-E14</f>
        <v>0.30000000000000004</v>
      </c>
      <c r="H95" s="9">
        <f t="array" ref="H95">1-E15</f>
        <v>0.6</v>
      </c>
      <c r="I95" s="9">
        <f t="array" ref="I95">1-E16</f>
        <v>0.7</v>
      </c>
      <c r="J95" s="9">
        <f t="array" ref="J95">1-E17</f>
        <v>0.6</v>
      </c>
      <c r="K95" s="9">
        <f t="array" ref="K95">1-E18</f>
        <v>0.6</v>
      </c>
      <c r="L95" s="9">
        <f t="array" ref="L95">1-E19</f>
        <v>0.6</v>
      </c>
      <c r="M95" s="9">
        <f t="array" ref="M95">1-E20</f>
        <v>0.6</v>
      </c>
    </row>
    <row r="96" spans="2:33">
      <c r="B96" t="s">
        <v>36</v>
      </c>
      <c r="C96" s="12" t="s">
        <v>54</v>
      </c>
      <c r="D96" s="17">
        <f t="array" ref="D96">1-F11</f>
        <v>0.4</v>
      </c>
      <c r="E96" s="9">
        <f t="array" ref="E96">1-F12</f>
        <v>0.5</v>
      </c>
      <c r="F96" s="9">
        <f t="array" ref="F96">1-F13</f>
        <v>0.5</v>
      </c>
      <c r="G96" s="9">
        <f>1-F14</f>
        <v>0.6</v>
      </c>
      <c r="H96" s="9">
        <f t="array" ref="H96">1-F15</f>
        <v>0.6</v>
      </c>
      <c r="I96" s="9">
        <f t="array" ref="I96">1-F16</f>
        <v>0.6</v>
      </c>
      <c r="J96" s="9">
        <f t="array" ref="J96">1-F17</f>
        <v>0.6</v>
      </c>
      <c r="K96" s="9">
        <f t="array" ref="K96">1-F18</f>
        <v>0.6</v>
      </c>
      <c r="L96" s="9">
        <f t="array" ref="L96">1-F19</f>
        <v>0.6</v>
      </c>
      <c r="M96" s="9">
        <f t="array" ref="M96">1-F19</f>
        <v>0.6</v>
      </c>
    </row>
    <row r="97" spans="2:13">
      <c r="B97" t="s">
        <v>37</v>
      </c>
      <c r="C97" s="12" t="s">
        <v>55</v>
      </c>
      <c r="D97" s="17">
        <f t="array" ref="D97">1-G11</f>
        <v>0.4</v>
      </c>
      <c r="E97" s="9">
        <f>1-G12</f>
        <v>0.5</v>
      </c>
      <c r="F97" s="9">
        <f t="array" ref="F97">1-G13</f>
        <v>0.5</v>
      </c>
      <c r="G97" s="9">
        <f>1-G14</f>
        <v>0.6</v>
      </c>
      <c r="H97" s="9">
        <f t="array" ref="H97">1-G15</f>
        <v>0.6</v>
      </c>
      <c r="I97" s="9">
        <f t="array" ref="I97">1-G16</f>
        <v>0.6</v>
      </c>
      <c r="J97" s="9">
        <f>1-G17</f>
        <v>0.6</v>
      </c>
      <c r="K97" s="9">
        <f t="array" ref="K97">1-G18</f>
        <v>0.6</v>
      </c>
      <c r="L97" s="9">
        <f t="array" ref="L97">1-G19</f>
        <v>0.6</v>
      </c>
      <c r="M97" s="9">
        <f>1-G20</f>
        <v>0.6</v>
      </c>
    </row>
    <row r="98" spans="2:13">
      <c r="B98" t="s">
        <v>38</v>
      </c>
      <c r="C98" s="12" t="s">
        <v>56</v>
      </c>
      <c r="D98" s="17">
        <f t="array" ref="D98">1-H11</f>
        <v>0.4</v>
      </c>
      <c r="E98" s="9">
        <f t="array" ref="E98">1-H12</f>
        <v>0.4</v>
      </c>
      <c r="F98" s="9">
        <f t="array" ref="F98">1-H13</f>
        <v>0.4</v>
      </c>
      <c r="G98" s="9">
        <f t="array" ref="G98">1-H14</f>
        <v>0.4</v>
      </c>
      <c r="H98" s="9">
        <f t="array" ref="H98">1-H15</f>
        <v>0.4</v>
      </c>
      <c r="I98" s="9">
        <f t="array" ref="I98">1-H16</f>
        <v>0.4</v>
      </c>
      <c r="J98" s="9">
        <f t="array" ref="J98">1-H17</f>
        <v>0.4</v>
      </c>
      <c r="K98" s="9">
        <f t="array" ref="K98">1-H18</f>
        <v>0.4</v>
      </c>
      <c r="L98" s="9">
        <f t="array" ref="L98">1-H19</f>
        <v>0.4</v>
      </c>
      <c r="M98" s="9">
        <f t="array" ref="M98">1-H20</f>
        <v>0.4</v>
      </c>
    </row>
    <row r="99" spans="2:13" ht="12" customHeight="1">
      <c r="B99" t="s">
        <v>39</v>
      </c>
      <c r="C99" s="12" t="s">
        <v>57</v>
      </c>
      <c r="D99" s="17">
        <f t="array" ref="D99">1-I11</f>
        <v>0.4</v>
      </c>
      <c r="E99" s="9">
        <f t="array" ref="E99">1-I12</f>
        <v>0.4</v>
      </c>
      <c r="F99" s="9">
        <f>1-I13</f>
        <v>0.4</v>
      </c>
      <c r="G99" s="9">
        <f t="array" ref="G99">1-I14</f>
        <v>0.4</v>
      </c>
      <c r="H99" s="9">
        <f>1-I15</f>
        <v>0.4</v>
      </c>
      <c r="I99" s="9">
        <f t="array" ref="I99">1-I16</f>
        <v>0.4</v>
      </c>
      <c r="J99" s="9">
        <f>1-I17</f>
        <v>0.4</v>
      </c>
      <c r="K99" s="9">
        <f>1-I18</f>
        <v>0.4</v>
      </c>
      <c r="L99" s="9">
        <f>1-I19</f>
        <v>0.4</v>
      </c>
      <c r="M99" s="9">
        <f t="array" ref="M99">1-I20</f>
        <v>0.4</v>
      </c>
    </row>
    <row r="100" spans="2:13">
      <c r="B100" t="s">
        <v>40</v>
      </c>
      <c r="C100" s="12" t="s">
        <v>126</v>
      </c>
      <c r="D100" s="17">
        <f t="array" ref="D100">1-J11</f>
        <v>0.4</v>
      </c>
      <c r="E100" s="9">
        <f>1-J12</f>
        <v>0.4</v>
      </c>
      <c r="F100" s="9">
        <f>1-J13</f>
        <v>0.4</v>
      </c>
      <c r="G100" s="9">
        <f t="array" ref="G100">1-J14</f>
        <v>0.4</v>
      </c>
      <c r="H100" s="9">
        <f>1-J15</f>
        <v>0.4</v>
      </c>
      <c r="I100" s="9">
        <f>1-J16</f>
        <v>0.4</v>
      </c>
      <c r="J100" s="9">
        <f t="array" ref="J100">1-J17</f>
        <v>0.4</v>
      </c>
      <c r="K100" s="9">
        <f>1-J18</f>
        <v>0.4</v>
      </c>
      <c r="L100" s="9">
        <f t="array" ref="L100">1-J19</f>
        <v>0.4</v>
      </c>
      <c r="M100" s="9">
        <f t="array" ref="M100">1-J20</f>
        <v>0.4</v>
      </c>
    </row>
    <row r="101" spans="2:13">
      <c r="B101" t="s">
        <v>41</v>
      </c>
      <c r="C101" s="12" t="s">
        <v>127</v>
      </c>
      <c r="D101" s="17">
        <f t="array" ref="D101">1-K11</f>
        <v>0.4</v>
      </c>
      <c r="E101" s="9">
        <f>1-K12</f>
        <v>0.4</v>
      </c>
      <c r="F101" s="9">
        <f t="array" ref="F101">1-K13</f>
        <v>0.4</v>
      </c>
      <c r="G101" s="9">
        <f t="array" ref="G101">1-K14</f>
        <v>0.4</v>
      </c>
      <c r="H101" s="9">
        <f>1-K15</f>
        <v>0.4</v>
      </c>
      <c r="I101" s="9">
        <f>1-K16</f>
        <v>0.4</v>
      </c>
      <c r="J101" s="9">
        <f t="array" ref="J101">1-K17</f>
        <v>0.4</v>
      </c>
      <c r="K101" s="9">
        <f>1-K18</f>
        <v>0.4</v>
      </c>
      <c r="L101" s="9">
        <f t="array" ref="L101">1-K19</f>
        <v>0.4</v>
      </c>
      <c r="M101" s="9">
        <f>1-K20</f>
        <v>0.4</v>
      </c>
    </row>
    <row r="102" spans="2:13">
      <c r="B102" t="s">
        <v>42</v>
      </c>
      <c r="C102" s="15" t="s">
        <v>128</v>
      </c>
      <c r="D102" s="17">
        <f t="array" ref="D102">1-L11</f>
        <v>0.4</v>
      </c>
      <c r="E102" s="9">
        <f t="array" ref="E102">1-L12</f>
        <v>0.4</v>
      </c>
      <c r="F102" s="9">
        <f>1-L13</f>
        <v>0.4</v>
      </c>
      <c r="G102" s="9">
        <f t="array" ref="G102">1-L14</f>
        <v>0.4</v>
      </c>
      <c r="H102" s="9">
        <f t="array" ref="H102">1-L15</f>
        <v>0.4</v>
      </c>
      <c r="I102" s="9">
        <f>1-L16</f>
        <v>0.4</v>
      </c>
      <c r="J102" s="9">
        <f t="array" ref="J102">1-L17</f>
        <v>0.4</v>
      </c>
      <c r="K102" s="9">
        <f>1-L18</f>
        <v>0.4</v>
      </c>
      <c r="L102" s="9">
        <f>1-L19</f>
        <v>0.4</v>
      </c>
      <c r="M102" s="9">
        <f t="array" ref="M102">1-L20</f>
        <v>0.4</v>
      </c>
    </row>
    <row r="103" spans="2:13" ht="13" customHeight="1">
      <c r="B103" t="s">
        <v>43</v>
      </c>
      <c r="C103" s="15" t="s">
        <v>129</v>
      </c>
      <c r="D103" s="17">
        <f t="array" ref="D103">1-M11</f>
        <v>0.4</v>
      </c>
      <c r="E103" s="9">
        <f>1-M12</f>
        <v>0.4</v>
      </c>
      <c r="F103" s="9">
        <f>1-M13</f>
        <v>0.4</v>
      </c>
      <c r="G103" s="9">
        <f t="array" ref="G103">1-M14</f>
        <v>0.4</v>
      </c>
      <c r="H103" s="9">
        <f>1-M15</f>
        <v>0.4</v>
      </c>
      <c r="I103" s="9">
        <f>1-M16</f>
        <v>0.4</v>
      </c>
      <c r="J103" s="9">
        <f>1-M17</f>
        <v>0.4</v>
      </c>
      <c r="K103" s="9">
        <f>1-M18</f>
        <v>0.4</v>
      </c>
      <c r="L103" s="9">
        <f>1-M19</f>
        <v>0.4</v>
      </c>
      <c r="M103" s="9">
        <f t="array" ref="M103">1-M20</f>
        <v>0.4</v>
      </c>
    </row>
    <row r="104" spans="2:13" ht="13" customHeight="1">
      <c r="B104" t="s">
        <v>44</v>
      </c>
      <c r="C104" s="12" t="s">
        <v>130</v>
      </c>
      <c r="D104" s="17">
        <f t="array" ref="D104">1-N11</f>
        <v>0.35</v>
      </c>
      <c r="E104" s="9">
        <f>1-N12</f>
        <v>0.35</v>
      </c>
      <c r="F104" s="9">
        <f t="array" ref="F104">1-N13</f>
        <v>0.35</v>
      </c>
      <c r="G104" s="9">
        <f>1-N14</f>
        <v>0.35</v>
      </c>
      <c r="H104" s="9">
        <f>1-N15</f>
        <v>0.35</v>
      </c>
      <c r="I104" s="9">
        <f>1-N16</f>
        <v>0.35</v>
      </c>
      <c r="J104" s="9">
        <f>1-N17</f>
        <v>0.35</v>
      </c>
      <c r="K104" s="9">
        <f>1-N18</f>
        <v>0.35</v>
      </c>
      <c r="L104" s="9">
        <f>1-N19</f>
        <v>0.35</v>
      </c>
      <c r="M104" s="9">
        <f t="array" ref="M104">1-N20</f>
        <v>0.35</v>
      </c>
    </row>
    <row r="105" spans="2:13" ht="13" customHeight="1">
      <c r="B105" t="s">
        <v>45</v>
      </c>
      <c r="C105" s="12" t="s">
        <v>131</v>
      </c>
      <c r="D105" s="17">
        <f t="array" ref="D105">1-O11</f>
        <v>0.35</v>
      </c>
      <c r="E105" s="9">
        <f>1-O12</f>
        <v>0.35</v>
      </c>
      <c r="F105" s="9">
        <f>1-O13</f>
        <v>0.35</v>
      </c>
      <c r="G105" s="9">
        <f t="array" ref="G105">1-O14</f>
        <v>0.35</v>
      </c>
      <c r="H105" s="9">
        <f t="array" ref="H105">1-O15</f>
        <v>0.35</v>
      </c>
      <c r="I105" s="9">
        <f>1-O16</f>
        <v>0.35</v>
      </c>
      <c r="J105" s="9">
        <f>1-O17</f>
        <v>0.35</v>
      </c>
      <c r="K105" s="9">
        <f>1-O18</f>
        <v>0.35</v>
      </c>
      <c r="L105" s="9">
        <f>1-O19</f>
        <v>0.35</v>
      </c>
      <c r="M105" s="9">
        <f t="array" ref="M105">1-O20</f>
        <v>0.35</v>
      </c>
    </row>
    <row r="106" spans="2:13" ht="13" customHeight="1">
      <c r="B106" s="1" t="s">
        <v>46</v>
      </c>
      <c r="C106" s="16" t="s">
        <v>132</v>
      </c>
      <c r="D106" s="17">
        <f t="array" ref="D106">1-P11</f>
        <v>0.35</v>
      </c>
      <c r="E106" s="9">
        <f>1-P12</f>
        <v>0.35</v>
      </c>
      <c r="F106" s="9">
        <f>1-P13</f>
        <v>0.35</v>
      </c>
      <c r="G106" s="9">
        <f>1-P14</f>
        <v>0.35</v>
      </c>
      <c r="H106" s="9">
        <f t="array" ref="H106">1-P15</f>
        <v>0.35</v>
      </c>
      <c r="I106" s="9">
        <f>1-P16</f>
        <v>0.35</v>
      </c>
      <c r="J106" s="9">
        <f>1-P17</f>
        <v>0.35</v>
      </c>
      <c r="K106" s="9">
        <f>1-P18</f>
        <v>0.35</v>
      </c>
      <c r="L106" s="9">
        <f>1-P19</f>
        <v>0.35</v>
      </c>
      <c r="M106" s="9">
        <f t="array" ref="M106">1-P20</f>
        <v>0.35</v>
      </c>
    </row>
    <row r="107" spans="2:13" ht="13" customHeight="1">
      <c r="B107" s="1" t="s">
        <v>47</v>
      </c>
      <c r="C107" s="16" t="s">
        <v>133</v>
      </c>
      <c r="D107" s="17">
        <f t="array" ref="D107">1-Q11</f>
        <v>0.35</v>
      </c>
      <c r="E107" s="9">
        <f>1-Q12</f>
        <v>0.35</v>
      </c>
      <c r="F107" s="9">
        <f>1-Q13</f>
        <v>0.35</v>
      </c>
      <c r="G107" s="9">
        <f>1-Q14</f>
        <v>0.35</v>
      </c>
      <c r="H107" s="9">
        <f t="array" ref="H107">1-Q15</f>
        <v>0.35</v>
      </c>
      <c r="I107" s="9">
        <f>1-Q16</f>
        <v>0.35</v>
      </c>
      <c r="J107" s="9">
        <f>1-Q17</f>
        <v>0.35</v>
      </c>
      <c r="K107" s="9">
        <f t="array" ref="K107">1-Q18</f>
        <v>0.35</v>
      </c>
      <c r="L107" s="9">
        <f>1-Q19</f>
        <v>0.35</v>
      </c>
      <c r="M107" s="9">
        <f t="array" ref="M107">1-Q20</f>
        <v>0.35</v>
      </c>
    </row>
    <row r="108" spans="2:13" ht="13" customHeight="1">
      <c r="B108" s="1" t="s">
        <v>48</v>
      </c>
      <c r="C108" s="16" t="s">
        <v>134</v>
      </c>
      <c r="D108" s="17">
        <f t="array" ref="D108">1-R11</f>
        <v>0.4</v>
      </c>
      <c r="E108" s="9">
        <f>1-R12</f>
        <v>0.5</v>
      </c>
      <c r="F108" s="9">
        <f>1-R13</f>
        <v>0.5</v>
      </c>
      <c r="G108" s="9">
        <f>1-R14</f>
        <v>0.6</v>
      </c>
      <c r="H108" s="9">
        <f>1-R15</f>
        <v>0.6</v>
      </c>
      <c r="I108" s="9">
        <f>1-R16</f>
        <v>0.6</v>
      </c>
      <c r="J108" s="9">
        <f>1-R17</f>
        <v>0.6</v>
      </c>
      <c r="K108" s="9">
        <f>1-R18</f>
        <v>0.6</v>
      </c>
      <c r="L108" s="9">
        <f>1-R19</f>
        <v>0.6</v>
      </c>
      <c r="M108" s="9">
        <f>1-R20</f>
        <v>0.6</v>
      </c>
    </row>
    <row r="109" spans="2:13" ht="13" customHeight="1">
      <c r="B109" s="1" t="s">
        <v>49</v>
      </c>
      <c r="C109" s="16" t="s">
        <v>135</v>
      </c>
      <c r="D109" s="17">
        <f t="array" ref="D109">1-S11</f>
        <v>0.4</v>
      </c>
      <c r="E109" s="9">
        <f>1-S12</f>
        <v>0.5</v>
      </c>
      <c r="F109" s="9">
        <f>1-S13</f>
        <v>0.5</v>
      </c>
      <c r="G109" s="9">
        <f>1-S14</f>
        <v>0.6</v>
      </c>
      <c r="H109" s="9">
        <f>1-S15</f>
        <v>0.6</v>
      </c>
      <c r="I109" s="9">
        <f>1-S16</f>
        <v>0.6</v>
      </c>
      <c r="J109" s="9">
        <f>1-S17</f>
        <v>0.6</v>
      </c>
      <c r="K109" s="9">
        <f t="array" ref="K109">1-S18</f>
        <v>0.6</v>
      </c>
      <c r="L109" s="9">
        <f>1-S19</f>
        <v>0.6</v>
      </c>
      <c r="M109" s="9">
        <f>1-S20</f>
        <v>0.6</v>
      </c>
    </row>
    <row r="110" spans="2:13" ht="13" customHeight="1">
      <c r="B110" s="1" t="s">
        <v>50</v>
      </c>
      <c r="C110" s="16" t="s">
        <v>136</v>
      </c>
      <c r="D110" s="17">
        <f t="array" ref="D110">1-T11</f>
        <v>0.4</v>
      </c>
      <c r="E110" s="9">
        <f>1-T12</f>
        <v>0.5</v>
      </c>
      <c r="F110" s="9">
        <f>1-T13</f>
        <v>0.5</v>
      </c>
      <c r="G110" s="9">
        <f>1-T14</f>
        <v>0.6</v>
      </c>
      <c r="H110" s="9">
        <f>1-T15</f>
        <v>0.6</v>
      </c>
      <c r="I110" s="9">
        <f>1-T16</f>
        <v>0.6</v>
      </c>
      <c r="J110" s="9">
        <f>1-T17</f>
        <v>0.6</v>
      </c>
      <c r="K110" s="9">
        <f t="array" ref="K110">1-T18</f>
        <v>0.6</v>
      </c>
      <c r="L110" s="9">
        <f t="array" ref="L110">1-T19</f>
        <v>0.6</v>
      </c>
      <c r="M110" s="9">
        <f t="array" ref="M110">1-T20</f>
        <v>0.6</v>
      </c>
    </row>
    <row r="111" spans="2:13" ht="13" customHeight="1">
      <c r="B111" s="1" t="s">
        <v>51</v>
      </c>
      <c r="C111" s="16" t="s">
        <v>137</v>
      </c>
      <c r="D111" s="17">
        <f t="array" ref="D111">1-U11</f>
        <v>0.4</v>
      </c>
      <c r="E111" s="9">
        <f>1-U12</f>
        <v>0.5</v>
      </c>
      <c r="F111" s="9">
        <f>1-U13</f>
        <v>0.5</v>
      </c>
      <c r="G111" s="9">
        <f>1-U14</f>
        <v>0.6</v>
      </c>
      <c r="H111" s="9">
        <f>1-U15</f>
        <v>0.6</v>
      </c>
      <c r="I111" s="9">
        <f>1-U16</f>
        <v>0.6</v>
      </c>
      <c r="J111" s="9">
        <f>1-U17</f>
        <v>0.6</v>
      </c>
      <c r="K111" s="9">
        <f>1-U18</f>
        <v>0.6</v>
      </c>
      <c r="L111" s="9">
        <f>1-U19</f>
        <v>0.6</v>
      </c>
      <c r="M111" s="9">
        <f>1-U20</f>
        <v>0.6</v>
      </c>
    </row>
    <row r="112" spans="2:13" ht="13" customHeight="1">
      <c r="B112" s="1" t="s">
        <v>52</v>
      </c>
      <c r="C112" s="16" t="s">
        <v>138</v>
      </c>
      <c r="D112" s="17">
        <f t="array" ref="D112">1-V11</f>
        <v>0.4</v>
      </c>
      <c r="E112" s="9">
        <f>1-V12</f>
        <v>0.5</v>
      </c>
      <c r="F112" s="9">
        <f>1-V13</f>
        <v>0.5</v>
      </c>
      <c r="G112" s="9">
        <f>1-V14</f>
        <v>0.6</v>
      </c>
      <c r="H112" s="9">
        <f>1-V15</f>
        <v>0.6</v>
      </c>
      <c r="I112" s="9">
        <f>1-V16</f>
        <v>0.6</v>
      </c>
      <c r="J112" s="9">
        <f t="array" ref="J112">1-V17</f>
        <v>0.6</v>
      </c>
      <c r="K112" s="9">
        <f>1-V18</f>
        <v>0.6</v>
      </c>
      <c r="L112" s="9">
        <f>1-V19</f>
        <v>0.6</v>
      </c>
      <c r="M112" s="9">
        <f t="array" ref="M112">1-V20</f>
        <v>0.6</v>
      </c>
    </row>
    <row r="113" spans="1:33" ht="13" customHeight="1">
      <c r="B113" s="1" t="s">
        <v>53</v>
      </c>
      <c r="C113" s="16" t="s">
        <v>139</v>
      </c>
      <c r="D113" s="17">
        <f t="array" ref="D113">1-W11</f>
        <v>0.4</v>
      </c>
      <c r="E113" s="9">
        <f>1-W12</f>
        <v>0.5</v>
      </c>
      <c r="F113" s="9">
        <f>1-W13</f>
        <v>0.5</v>
      </c>
      <c r="G113" s="9">
        <f>1-W14</f>
        <v>0.6</v>
      </c>
      <c r="H113" s="9">
        <f>1-W15</f>
        <v>0.6</v>
      </c>
      <c r="I113" s="9">
        <f t="array" ref="I113">1-W16</f>
        <v>0.6</v>
      </c>
      <c r="J113" s="9">
        <f>1-W17</f>
        <v>0.6</v>
      </c>
      <c r="K113" s="9">
        <f t="array" ref="K113">1-W18</f>
        <v>0.6</v>
      </c>
      <c r="L113" s="9">
        <f t="array" ref="L113">1-W19</f>
        <v>0.6</v>
      </c>
      <c r="M113" s="9">
        <f t="array" ref="M113">1-W20</f>
        <v>0.6</v>
      </c>
    </row>
    <row r="114" spans="1:33" ht="13" customHeight="1">
      <c r="B114" s="1"/>
      <c r="C114" s="16"/>
      <c r="D114" s="9"/>
      <c r="E114" s="9"/>
      <c r="F114" s="9"/>
      <c r="G114" s="9"/>
      <c r="H114" s="9"/>
      <c r="I114" s="9"/>
      <c r="J114" s="9"/>
      <c r="K114" s="9"/>
      <c r="L114" s="9"/>
      <c r="M114" s="9"/>
    </row>
    <row r="115" spans="1:33" ht="13" customHeight="1">
      <c r="B115" s="1"/>
      <c r="C115" s="16"/>
      <c r="D115" s="9"/>
      <c r="E115" s="9"/>
      <c r="F115" s="9"/>
      <c r="G115" s="9"/>
      <c r="H115" s="9"/>
      <c r="I115" s="9"/>
      <c r="J115" s="9"/>
      <c r="K115" s="9"/>
      <c r="L115" s="9"/>
      <c r="M115" s="9"/>
    </row>
    <row r="116" spans="1:33" ht="50" customHeight="1">
      <c r="A116" s="88" t="s">
        <v>125</v>
      </c>
      <c r="B116" s="80"/>
      <c r="C116" s="80"/>
      <c r="D116" s="80"/>
      <c r="E116" s="80"/>
      <c r="F116" s="80"/>
      <c r="G116" s="80"/>
      <c r="H116" s="80"/>
      <c r="I116" s="80"/>
      <c r="J116" s="80"/>
      <c r="K116" s="80"/>
      <c r="L116" s="80"/>
      <c r="M116" s="80"/>
      <c r="N116" s="80"/>
      <c r="O116" s="80"/>
      <c r="P116" s="80"/>
      <c r="Q116" s="80"/>
      <c r="R116" s="80"/>
      <c r="S116" s="80"/>
      <c r="T116" s="1"/>
      <c r="U116" s="1"/>
      <c r="V116" s="1"/>
      <c r="W116" s="1"/>
      <c r="X116" s="1"/>
      <c r="Y116" s="1"/>
      <c r="Z116" s="1"/>
      <c r="AA116" s="1"/>
      <c r="AB116" s="1"/>
      <c r="AC116" s="1"/>
      <c r="AD116" s="1"/>
      <c r="AE116" s="1"/>
      <c r="AF116" s="1"/>
      <c r="AG116" s="1"/>
    </row>
    <row r="117" spans="1:33">
      <c r="C117" s="1">
        <v>0</v>
      </c>
      <c r="D117" s="1">
        <v>1</v>
      </c>
      <c r="E117" s="1">
        <v>2</v>
      </c>
      <c r="F117" s="1">
        <v>3</v>
      </c>
      <c r="G117" s="1">
        <v>4</v>
      </c>
      <c r="H117" s="1">
        <v>5</v>
      </c>
      <c r="I117" s="1">
        <v>6</v>
      </c>
      <c r="J117" s="1">
        <v>7</v>
      </c>
      <c r="K117" s="1">
        <v>8</v>
      </c>
      <c r="L117" s="1">
        <v>9</v>
      </c>
      <c r="M117" s="1">
        <v>10</v>
      </c>
      <c r="N117">
        <v>11</v>
      </c>
      <c r="O117">
        <v>12</v>
      </c>
      <c r="P117">
        <v>13</v>
      </c>
      <c r="Q117">
        <v>14</v>
      </c>
      <c r="R117">
        <v>15</v>
      </c>
      <c r="S117">
        <v>16</v>
      </c>
      <c r="T117">
        <v>17</v>
      </c>
      <c r="U117">
        <v>18</v>
      </c>
      <c r="V117">
        <v>19</v>
      </c>
      <c r="W117">
        <v>20</v>
      </c>
      <c r="X117">
        <v>21</v>
      </c>
      <c r="Y117">
        <v>22</v>
      </c>
      <c r="Z117">
        <v>23</v>
      </c>
      <c r="AA117">
        <v>24</v>
      </c>
      <c r="AB117">
        <v>25</v>
      </c>
      <c r="AC117">
        <v>26</v>
      </c>
      <c r="AD117">
        <v>27</v>
      </c>
      <c r="AE117">
        <v>28</v>
      </c>
      <c r="AF117">
        <v>29</v>
      </c>
      <c r="AG117">
        <v>30</v>
      </c>
    </row>
    <row r="118" spans="1:33">
      <c r="B118" t="s">
        <v>152</v>
      </c>
      <c r="C118" t="str">
        <f t="array" ref="C118:M118">C93:M93</f>
        <v>C0</v>
      </c>
      <c r="D118" s="17">
        <v>0.5</v>
      </c>
      <c r="E118" s="17">
        <v>0.5</v>
      </c>
      <c r="F118" s="17">
        <v>0.5</v>
      </c>
      <c r="G118" s="17">
        <v>0.5</v>
      </c>
      <c r="H118" s="17">
        <v>0.5</v>
      </c>
      <c r="I118" s="17">
        <v>0.6</v>
      </c>
      <c r="J118" s="17">
        <v>0.6</v>
      </c>
      <c r="K118" s="17">
        <v>0.6</v>
      </c>
      <c r="L118" s="17">
        <v>0.6</v>
      </c>
      <c r="M118" s="17">
        <v>0.6</v>
      </c>
      <c r="X118" s="2"/>
      <c r="Y118" s="2"/>
      <c r="Z118" s="2"/>
      <c r="AA118" s="2"/>
      <c r="AB118" s="2"/>
      <c r="AC118" s="2"/>
      <c r="AD118" s="2"/>
      <c r="AE118" s="2"/>
      <c r="AF118" s="2"/>
      <c r="AG118" s="2"/>
    </row>
    <row r="119" spans="1:33">
      <c r="B119" t="s">
        <v>34</v>
      </c>
      <c r="C119" s="7">
        <f>C10</f>
        <v>100</v>
      </c>
      <c r="D119" s="2">
        <f t="array" ref="D119">D118*C119</f>
        <v>50</v>
      </c>
      <c r="E119" s="2">
        <f t="array" ref="E119">E118*D119</f>
        <v>25</v>
      </c>
      <c r="F119" s="2">
        <f t="array" ref="F119">F118*E119</f>
        <v>12.5</v>
      </c>
      <c r="G119" s="2">
        <f t="array" ref="G119">G118*F119</f>
        <v>6.25</v>
      </c>
      <c r="H119" s="2">
        <f t="array" ref="H119">H118*G119</f>
        <v>3.125</v>
      </c>
      <c r="I119" s="2">
        <f t="array" ref="I119">I118*H119</f>
        <v>1.875</v>
      </c>
      <c r="J119" s="2">
        <f t="array" ref="J119">J118*I119</f>
        <v>1.125</v>
      </c>
      <c r="K119" s="2">
        <f t="array" ref="K119">K118*J119</f>
        <v>0.67499999999999993</v>
      </c>
      <c r="L119" s="2">
        <f t="array" ref="L119">L118*K119</f>
        <v>0.40499999999999997</v>
      </c>
      <c r="M119" s="2">
        <f t="array" ref="M119">M118*L119</f>
        <v>0.24299999999999997</v>
      </c>
      <c r="N119" s="2">
        <f t="array" ref="N119">N118*M119</f>
        <v>0</v>
      </c>
      <c r="O119" s="2">
        <f t="array" ref="O119">O118*N119</f>
        <v>0</v>
      </c>
      <c r="P119" s="2">
        <f t="array" ref="P119">P118*O119</f>
        <v>0</v>
      </c>
      <c r="Q119" s="2">
        <f t="array" ref="Q119">Q118*P119</f>
        <v>0</v>
      </c>
      <c r="R119" s="2">
        <f t="array" ref="R119">R118*Q119</f>
        <v>0</v>
      </c>
      <c r="S119" s="2">
        <f t="array" ref="S119">S118*R119</f>
        <v>0</v>
      </c>
      <c r="T119" s="2">
        <f t="array" ref="T119">M99</f>
        <v>0.4</v>
      </c>
      <c r="U119" s="2">
        <f t="array" ref="U119">U118*T119</f>
        <v>0</v>
      </c>
      <c r="V119" s="2">
        <f t="array" ref="V119">V118*U119</f>
        <v>0</v>
      </c>
      <c r="W119" s="2">
        <f t="array" ref="W119">W118*V119</f>
        <v>0</v>
      </c>
      <c r="X119" s="2">
        <f t="array" ref="X119">X118*W119</f>
        <v>0</v>
      </c>
      <c r="Y119" s="2">
        <f t="array" ref="Y119">Y118*X119</f>
        <v>0</v>
      </c>
      <c r="Z119" s="2">
        <f t="array" ref="Z119">Z118*Y119</f>
        <v>0</v>
      </c>
      <c r="AA119" s="2">
        <f t="array" ref="AA119">AA118*Z119</f>
        <v>0</v>
      </c>
      <c r="AB119" s="2">
        <f t="array" ref="AB119">AB118*AA119</f>
        <v>0</v>
      </c>
      <c r="AC119" s="2">
        <f t="array" ref="AC119">AC118*AB119</f>
        <v>0</v>
      </c>
      <c r="AD119" s="2">
        <f t="array" ref="AD119">W99</f>
        <v>0</v>
      </c>
      <c r="AE119" s="2">
        <f t="array" ref="AE119">AE118*AD119</f>
        <v>0</v>
      </c>
      <c r="AF119" s="2">
        <f t="array" ref="AF119">AF118*AE119</f>
        <v>0</v>
      </c>
      <c r="AG119" s="2">
        <f t="array" ref="AG119">AG118*AF119</f>
        <v>0</v>
      </c>
    </row>
    <row r="120" spans="1:33">
      <c r="B120" t="s">
        <v>152</v>
      </c>
      <c r="D120" t="str">
        <f t="array" ref="D120:N120">C94:M94</f>
        <v>C1</v>
      </c>
      <c r="E120" s="17">
        <v>0.5</v>
      </c>
      <c r="F120" s="17">
        <v>0.5</v>
      </c>
      <c r="G120" s="17">
        <v>0.5</v>
      </c>
      <c r="H120" s="17">
        <v>0.5</v>
      </c>
      <c r="I120" s="17">
        <v>0.5</v>
      </c>
      <c r="J120" s="17">
        <v>0.7</v>
      </c>
      <c r="K120" s="17">
        <v>0.6</v>
      </c>
      <c r="L120" s="17">
        <v>0.6</v>
      </c>
      <c r="M120" s="17">
        <v>0.6</v>
      </c>
      <c r="N120" s="17">
        <v>0.6</v>
      </c>
      <c r="X120" s="2"/>
      <c r="Y120" s="2"/>
      <c r="Z120" s="2"/>
      <c r="AA120" s="2"/>
      <c r="AB120" s="2"/>
      <c r="AC120" s="2"/>
      <c r="AD120" s="2"/>
      <c r="AE120" s="2"/>
      <c r="AF120" s="2"/>
      <c r="AG120" s="2"/>
    </row>
    <row r="121" spans="1:33">
      <c r="B121" t="s">
        <v>33</v>
      </c>
      <c r="D121" s="7">
        <f>D10</f>
        <v>50</v>
      </c>
      <c r="E121" s="2">
        <f t="array" ref="E121">E120*D121</f>
        <v>25</v>
      </c>
      <c r="F121" s="2">
        <f t="array" ref="F121">F120*E121</f>
        <v>12.5</v>
      </c>
      <c r="G121" s="2">
        <f t="array" ref="G121">G120*F121</f>
        <v>6.25</v>
      </c>
      <c r="H121" s="2">
        <f t="array" ref="H121">H120*G121</f>
        <v>3.125</v>
      </c>
      <c r="I121" s="2">
        <f t="array" ref="I121">I120*H121</f>
        <v>1.5625</v>
      </c>
      <c r="J121" s="2">
        <f t="array" ref="J121">J120*I121</f>
        <v>1.09375</v>
      </c>
      <c r="K121" s="2">
        <f t="array" ref="K121">K120*J121</f>
        <v>0.65625</v>
      </c>
      <c r="L121" s="2">
        <f t="array" ref="L121">L120*K121</f>
        <v>0.39374999999999999</v>
      </c>
      <c r="M121" s="2">
        <f t="array" ref="M121">M120*L121</f>
        <v>0.23624999999999999</v>
      </c>
      <c r="N121" s="2">
        <f t="array" ref="N121">N120*M121</f>
        <v>0.14174999999999999</v>
      </c>
      <c r="O121" s="2">
        <f t="array" ref="O121">O120*N121</f>
        <v>0</v>
      </c>
      <c r="P121" s="2">
        <f t="array" ref="P121">P120*O121</f>
        <v>0</v>
      </c>
      <c r="Q121" s="2">
        <f t="array" ref="Q121">Q120*P121</f>
        <v>0</v>
      </c>
      <c r="R121" s="2">
        <f t="array" ref="R121">R120*Q121</f>
        <v>0</v>
      </c>
      <c r="S121" s="2">
        <f t="array" ref="S121">S120*R121</f>
        <v>0</v>
      </c>
      <c r="T121" s="2">
        <f t="array" ref="T121">M104</f>
        <v>0.35</v>
      </c>
      <c r="U121" s="2">
        <f t="array" ref="U121">U120*T121</f>
        <v>0</v>
      </c>
      <c r="V121" s="2">
        <f t="array" ref="V121">V120*U121</f>
        <v>0</v>
      </c>
      <c r="W121" s="2">
        <f t="array" ref="W121">W120*V121</f>
        <v>0</v>
      </c>
      <c r="X121" s="2">
        <f t="array" ref="X121">X120*W121</f>
        <v>0</v>
      </c>
      <c r="Y121" s="2">
        <f t="array" ref="Y121">Y120*X121</f>
        <v>0</v>
      </c>
      <c r="Z121" s="2">
        <f t="array" ref="Z121">Z120*Y121</f>
        <v>0</v>
      </c>
      <c r="AA121" s="2">
        <f t="array" ref="AA121">AA120*Z121</f>
        <v>0</v>
      </c>
      <c r="AB121" s="2">
        <f t="array" ref="AB121">AB120*AA121</f>
        <v>0</v>
      </c>
      <c r="AC121" s="2">
        <f t="array" ref="AC121">AC120*AB121</f>
        <v>0</v>
      </c>
      <c r="AD121" s="2">
        <f t="array" ref="AD121">W101</f>
        <v>0</v>
      </c>
      <c r="AE121" s="2">
        <f t="array" ref="AE121">AE120*AD121</f>
        <v>0</v>
      </c>
      <c r="AF121" s="2">
        <f t="array" ref="AF121">AF120*AE121</f>
        <v>0</v>
      </c>
      <c r="AG121" s="2">
        <f t="array" ref="AG121">AG120*AF121</f>
        <v>0</v>
      </c>
    </row>
    <row r="122" spans="1:33">
      <c r="B122" t="s">
        <v>152</v>
      </c>
      <c r="E122" t="str">
        <f t="array" ref="E122:O122">C95:M95</f>
        <v>C2</v>
      </c>
      <c r="F122" s="17">
        <v>0.4</v>
      </c>
      <c r="G122" s="17">
        <v>0.5</v>
      </c>
      <c r="H122" s="17">
        <v>0.5</v>
      </c>
      <c r="I122" s="17">
        <v>0.30000000000000004</v>
      </c>
      <c r="J122" s="17">
        <v>0.6</v>
      </c>
      <c r="K122" s="17">
        <v>0.7</v>
      </c>
      <c r="L122" s="17">
        <v>0.6</v>
      </c>
      <c r="M122" s="17">
        <v>0.6</v>
      </c>
      <c r="N122" s="17">
        <v>0.6</v>
      </c>
      <c r="O122" s="17">
        <v>0.6</v>
      </c>
      <c r="X122" s="2"/>
      <c r="Y122" s="2"/>
      <c r="Z122" s="2"/>
      <c r="AA122" s="2"/>
      <c r="AB122" s="2"/>
      <c r="AC122" s="2"/>
      <c r="AD122" s="2"/>
      <c r="AE122" s="2"/>
      <c r="AF122" s="2"/>
      <c r="AG122" s="2"/>
    </row>
    <row r="123" spans="1:33">
      <c r="B123" t="s">
        <v>35</v>
      </c>
      <c r="E123" s="7">
        <f>E10</f>
        <v>25</v>
      </c>
      <c r="F123" s="2">
        <f t="array" ref="F123">F122*E123</f>
        <v>10</v>
      </c>
      <c r="G123" s="2">
        <f t="array" ref="G123">G122*F123</f>
        <v>5</v>
      </c>
      <c r="H123" s="2">
        <f t="array" ref="H123">H122*G123</f>
        <v>2.5</v>
      </c>
      <c r="I123" s="2">
        <f t="array" ref="I123">I122*H123</f>
        <v>0.75000000000000011</v>
      </c>
      <c r="J123" s="2">
        <f t="array" ref="J123">J122*I123</f>
        <v>0.45000000000000007</v>
      </c>
      <c r="K123" s="2">
        <f t="array" ref="K123">K122*J123</f>
        <v>0.315</v>
      </c>
      <c r="L123" s="2">
        <f t="array" ref="L123">L122*K123</f>
        <v>0.189</v>
      </c>
      <c r="M123" s="2">
        <f t="array" ref="M123">M122*L123</f>
        <v>0.1134</v>
      </c>
      <c r="N123" s="2">
        <f t="array" ref="N123">N122*M123</f>
        <v>6.8040000000000003E-2</v>
      </c>
      <c r="O123" s="2">
        <f t="array" ref="O123">O122*N123</f>
        <v>4.0823999999999999E-2</v>
      </c>
      <c r="P123" s="2">
        <f t="array" ref="P123">P122*O123</f>
        <v>0</v>
      </c>
      <c r="Q123" s="2">
        <f t="array" ref="Q123">Q122*P123</f>
        <v>0</v>
      </c>
      <c r="R123" s="2">
        <f t="array" ref="R123">R122*Q123</f>
        <v>0</v>
      </c>
      <c r="S123" s="2">
        <f t="array" ref="S123">S122*R123</f>
        <v>0</v>
      </c>
      <c r="T123" s="2">
        <f t="array" ref="T123">T122*S123</f>
        <v>0</v>
      </c>
      <c r="U123" s="2">
        <f t="array" ref="U123">U122*T123</f>
        <v>0</v>
      </c>
      <c r="V123" s="2">
        <f t="array" ref="V123">V122*U123</f>
        <v>0</v>
      </c>
      <c r="W123" s="2">
        <f t="array" ref="W123">W122*V123</f>
        <v>0</v>
      </c>
      <c r="X123" s="2">
        <f t="array" ref="X123">X122*W123</f>
        <v>0</v>
      </c>
      <c r="Y123" s="2">
        <f t="array" ref="Y123">Y122*X123</f>
        <v>0</v>
      </c>
      <c r="Z123" s="2">
        <f t="array" ref="Z123">Z122*Y123</f>
        <v>0</v>
      </c>
      <c r="AA123" s="2">
        <f t="array" ref="AA123">AA122*Z123</f>
        <v>0</v>
      </c>
      <c r="AB123" s="2">
        <f t="array" ref="AB123">AB122*AA123</f>
        <v>0</v>
      </c>
      <c r="AC123" s="2">
        <f t="array" ref="AC123">AC122*AB123</f>
        <v>0</v>
      </c>
      <c r="AD123" s="2">
        <f t="array" ref="AD123">W103</f>
        <v>0</v>
      </c>
      <c r="AE123" s="2">
        <f t="array" ref="AE123">AE122*AD123</f>
        <v>0</v>
      </c>
      <c r="AF123" s="2">
        <f t="array" ref="AF123">AF122*AE123</f>
        <v>0</v>
      </c>
      <c r="AG123" s="2">
        <f t="array" ref="AG123">AG122*AF123</f>
        <v>0</v>
      </c>
    </row>
    <row r="124" spans="1:33">
      <c r="B124" t="s">
        <v>152</v>
      </c>
      <c r="F124" t="str">
        <f t="array" ref="F124:P124">C96:M96</f>
        <v>C3</v>
      </c>
      <c r="G124" s="17">
        <v>0.4</v>
      </c>
      <c r="H124" s="17">
        <v>0.5</v>
      </c>
      <c r="I124" s="17">
        <v>0.5</v>
      </c>
      <c r="J124" s="17">
        <v>0.6</v>
      </c>
      <c r="K124" s="17">
        <v>0.6</v>
      </c>
      <c r="L124" s="17">
        <v>0.6</v>
      </c>
      <c r="M124" s="17">
        <v>0.6</v>
      </c>
      <c r="N124" s="17">
        <v>0.6</v>
      </c>
      <c r="O124" s="17">
        <v>0.6</v>
      </c>
      <c r="P124" s="17">
        <v>0.6</v>
      </c>
      <c r="X124" s="2"/>
      <c r="Y124" s="2"/>
      <c r="Z124" s="2"/>
      <c r="AA124" s="2"/>
      <c r="AB124" s="2"/>
      <c r="AC124" s="2"/>
      <c r="AD124" s="2"/>
      <c r="AE124" s="2"/>
      <c r="AF124" s="2"/>
      <c r="AG124" s="2"/>
    </row>
    <row r="125" spans="1:33">
      <c r="B125" t="s">
        <v>36</v>
      </c>
      <c r="F125" s="7">
        <f>F10</f>
        <v>50</v>
      </c>
      <c r="G125" s="2">
        <f t="array" ref="G125">G124*F125</f>
        <v>20</v>
      </c>
      <c r="H125" s="2">
        <f t="array" ref="H125">H124*G125</f>
        <v>10</v>
      </c>
      <c r="I125" s="2">
        <f t="array" ref="I125">I124*H125</f>
        <v>5</v>
      </c>
      <c r="J125" s="2">
        <f t="array" ref="J125">J124*I125</f>
        <v>3</v>
      </c>
      <c r="K125" s="2">
        <f t="array" ref="K125">K124*J125</f>
        <v>1.7999999999999998</v>
      </c>
      <c r="L125" s="2">
        <f t="array" ref="L125">L124*K125</f>
        <v>1.0799999999999998</v>
      </c>
      <c r="M125" s="2">
        <f t="array" ref="M125">M124*L125</f>
        <v>0.64799999999999991</v>
      </c>
      <c r="N125" s="2">
        <f t="array" ref="N125">N124*M125</f>
        <v>0.38879999999999992</v>
      </c>
      <c r="O125" s="2">
        <f t="array" ref="O125">O124*N125</f>
        <v>0.23327999999999993</v>
      </c>
      <c r="P125" s="2">
        <f t="array" ref="P125">P124*O125</f>
        <v>0.13996799999999995</v>
      </c>
      <c r="Q125" s="2">
        <f t="array" ref="Q125">Q124*P125</f>
        <v>0</v>
      </c>
      <c r="R125" s="2">
        <f t="array" ref="R125">R124*Q125</f>
        <v>0</v>
      </c>
      <c r="S125" s="2">
        <f t="array" ref="S125">S124*R125</f>
        <v>0</v>
      </c>
      <c r="T125" s="2">
        <f t="array" ref="T125">T124*S125</f>
        <v>0</v>
      </c>
      <c r="U125" s="2">
        <f t="array" ref="U125">U124*T125</f>
        <v>0</v>
      </c>
      <c r="V125" s="2">
        <f t="array" ref="V125">V124*U125</f>
        <v>0</v>
      </c>
      <c r="W125" s="2">
        <f t="array" ref="W125">W124*V125</f>
        <v>0</v>
      </c>
      <c r="X125" s="2">
        <f t="array" ref="X125">X124*W125</f>
        <v>0</v>
      </c>
      <c r="Y125" s="2">
        <f t="array" ref="Y125">Y124*X125</f>
        <v>0</v>
      </c>
      <c r="Z125" s="2">
        <f t="array" ref="Z125">Z124*Y125</f>
        <v>0</v>
      </c>
      <c r="AA125" s="2">
        <f t="array" ref="AA125">AA124*Z125</f>
        <v>0</v>
      </c>
      <c r="AB125" s="2">
        <f t="array" ref="AB125">AB124*AA125</f>
        <v>0</v>
      </c>
      <c r="AC125" s="2">
        <f t="array" ref="AC125">AC124*AB125</f>
        <v>0</v>
      </c>
      <c r="AD125" s="2">
        <f t="array" ref="AD125">W110</f>
        <v>0</v>
      </c>
      <c r="AE125" s="2">
        <f t="array" ref="AE125">AE124*AD125</f>
        <v>0</v>
      </c>
      <c r="AF125" s="2">
        <f t="array" ref="AF125">AF124*AE125</f>
        <v>0</v>
      </c>
      <c r="AG125" s="2">
        <f t="array" ref="AG125">AG124*AF125</f>
        <v>0</v>
      </c>
    </row>
    <row r="126" spans="1:33">
      <c r="B126" t="s">
        <v>152</v>
      </c>
      <c r="G126" t="str">
        <f t="array" ref="G126:Q126">C97:M97</f>
        <v>C4</v>
      </c>
      <c r="H126" s="17">
        <v>0.4</v>
      </c>
      <c r="I126" s="17">
        <v>0.5</v>
      </c>
      <c r="J126" s="17">
        <v>0.5</v>
      </c>
      <c r="K126" s="17">
        <v>0.6</v>
      </c>
      <c r="L126" s="17">
        <v>0.6</v>
      </c>
      <c r="M126" s="17">
        <v>0.6</v>
      </c>
      <c r="N126" s="17">
        <v>0.6</v>
      </c>
      <c r="O126" s="17">
        <v>0.6</v>
      </c>
      <c r="P126" s="17">
        <v>0.6</v>
      </c>
      <c r="Q126" s="17">
        <v>0.6</v>
      </c>
      <c r="X126" s="2"/>
      <c r="Y126" s="2"/>
      <c r="Z126" s="2"/>
      <c r="AA126" s="2"/>
      <c r="AB126" s="2"/>
      <c r="AC126" s="2"/>
      <c r="AD126" s="2"/>
      <c r="AE126" s="2"/>
      <c r="AF126" s="2"/>
      <c r="AG126" s="2"/>
    </row>
    <row r="127" spans="1:33">
      <c r="B127" t="s">
        <v>37</v>
      </c>
      <c r="G127" s="7">
        <f>G10</f>
        <v>75</v>
      </c>
      <c r="H127" s="2">
        <f t="array" ref="H127">H126*G127</f>
        <v>30</v>
      </c>
      <c r="I127" s="2">
        <f t="array" ref="I127">I126*H127</f>
        <v>15</v>
      </c>
      <c r="J127" s="2">
        <f t="array" ref="J127">J126*I127</f>
        <v>7.5</v>
      </c>
      <c r="K127" s="2">
        <f t="array" ref="K127">K126*J127</f>
        <v>4.5</v>
      </c>
      <c r="L127" s="2">
        <f t="array" ref="L127">L126*K127</f>
        <v>2.6999999999999997</v>
      </c>
      <c r="M127" s="2">
        <f t="array" ref="M127">M126*L127</f>
        <v>1.6199999999999999</v>
      </c>
      <c r="N127" s="2">
        <f t="array" ref="N127">N126*M127</f>
        <v>0.97199999999999986</v>
      </c>
      <c r="O127" s="2">
        <f t="array" ref="O127">O126*N127</f>
        <v>0.58319999999999994</v>
      </c>
      <c r="P127" s="2">
        <f t="array" ref="P127">P126*O127</f>
        <v>0.34991999999999995</v>
      </c>
      <c r="Q127" s="2">
        <f t="array" ref="Q127">Q126*P127</f>
        <v>0.20995199999999997</v>
      </c>
      <c r="R127" s="2">
        <f t="array" ref="R127">R126*Q127</f>
        <v>0</v>
      </c>
      <c r="S127" s="2">
        <f t="array" ref="S127">S126*R127</f>
        <v>0</v>
      </c>
      <c r="T127" s="2">
        <f t="array" ref="T127">T126*S127</f>
        <v>0</v>
      </c>
      <c r="U127" s="2">
        <f t="array" ref="U127">U126*T127</f>
        <v>0</v>
      </c>
      <c r="V127" s="2">
        <f t="array" ref="V127">V126*U127</f>
        <v>0</v>
      </c>
      <c r="W127" s="2">
        <f t="array" ref="W127">W126*V127</f>
        <v>0</v>
      </c>
      <c r="X127" s="2">
        <f t="array" ref="X127">X126*W127</f>
        <v>0</v>
      </c>
      <c r="Y127" s="2">
        <f t="array" ref="Y127">Y126*X127</f>
        <v>0</v>
      </c>
      <c r="Z127" s="2">
        <f t="array" ref="Z127">Z126*Y127</f>
        <v>0</v>
      </c>
      <c r="AA127" s="2">
        <f t="array" ref="AA127">AA126*Z127</f>
        <v>0</v>
      </c>
      <c r="AB127" s="2">
        <f t="array" ref="AB127">AB126*AA127</f>
        <v>0</v>
      </c>
      <c r="AC127" s="2">
        <f t="array" ref="AC127">AC126*AB127</f>
        <v>0</v>
      </c>
      <c r="AD127" s="2">
        <f t="array" ref="AD127">W112</f>
        <v>0</v>
      </c>
      <c r="AE127" s="2">
        <f t="array" ref="AE127">AE126*AD127</f>
        <v>0</v>
      </c>
      <c r="AF127" s="2">
        <f t="array" ref="AF127">AF126*AE127</f>
        <v>0</v>
      </c>
      <c r="AG127" s="2">
        <f t="array" ref="AG127">AG126*AF127</f>
        <v>0</v>
      </c>
    </row>
    <row r="128" spans="1:33">
      <c r="B128" t="s">
        <v>152</v>
      </c>
      <c r="H128" t="str">
        <f t="array" ref="H128:R128">C98:M98</f>
        <v>C5</v>
      </c>
      <c r="I128" s="17">
        <v>0.4</v>
      </c>
      <c r="J128" s="17">
        <v>0.4</v>
      </c>
      <c r="K128" s="17">
        <v>0.4</v>
      </c>
      <c r="L128" s="17">
        <v>0.4</v>
      </c>
      <c r="M128" s="17">
        <v>0.4</v>
      </c>
      <c r="N128" s="17">
        <v>0.4</v>
      </c>
      <c r="O128" s="17">
        <v>0.4</v>
      </c>
      <c r="P128" s="17">
        <v>0.4</v>
      </c>
      <c r="Q128" s="17">
        <v>0.4</v>
      </c>
      <c r="R128" s="17">
        <v>0.4</v>
      </c>
      <c r="X128" s="2"/>
      <c r="Y128" s="2"/>
      <c r="Z128" s="2"/>
      <c r="AA128" s="2"/>
      <c r="AB128" s="2"/>
      <c r="AC128" s="2"/>
      <c r="AD128" s="2"/>
      <c r="AE128" s="2"/>
      <c r="AF128" s="2"/>
      <c r="AG128" s="2"/>
    </row>
    <row r="129" spans="2:33">
      <c r="B129" t="s">
        <v>38</v>
      </c>
      <c r="H129" s="7">
        <f>H10</f>
        <v>100</v>
      </c>
      <c r="I129" s="2">
        <f t="array" ref="I129">I128*H129</f>
        <v>40</v>
      </c>
      <c r="J129" s="2">
        <f t="array" ref="J129">J128*I129</f>
        <v>16</v>
      </c>
      <c r="K129" s="2">
        <f t="array" ref="K129">K128*J129</f>
        <v>6.4</v>
      </c>
      <c r="L129" s="2">
        <f t="array" ref="L129">L128*K129</f>
        <v>2.5600000000000005</v>
      </c>
      <c r="M129" s="2">
        <f t="array" ref="M129">M128*L129</f>
        <v>1.0240000000000002</v>
      </c>
      <c r="N129" s="2">
        <f t="array" ref="N129">N128*M129</f>
        <v>0.40960000000000013</v>
      </c>
      <c r="O129" s="2">
        <f t="array" ref="O129">O128*N129</f>
        <v>0.16384000000000007</v>
      </c>
      <c r="P129" s="2">
        <f t="array" ref="P129">P128*O129</f>
        <v>6.5536000000000025E-2</v>
      </c>
      <c r="Q129" s="2">
        <f t="array" ref="Q129">Q128*P129</f>
        <v>2.6214400000000013E-2</v>
      </c>
      <c r="R129" s="2">
        <f t="array" ref="R129">R128*Q129</f>
        <v>1.0485760000000005E-2</v>
      </c>
      <c r="S129" s="2">
        <f t="array" ref="S129">S128*R129</f>
        <v>0</v>
      </c>
      <c r="T129" s="2">
        <f t="array" ref="T129">T128*S129</f>
        <v>0</v>
      </c>
      <c r="U129" s="2">
        <f t="array" ref="U129">U128*T129</f>
        <v>0</v>
      </c>
      <c r="V129" s="2">
        <f t="array" ref="V129">V128*U129</f>
        <v>0</v>
      </c>
      <c r="W129" s="2">
        <f t="array" ref="W129">W128*V129</f>
        <v>0</v>
      </c>
      <c r="X129" s="2">
        <f t="array" ref="X129">X128*W129</f>
        <v>0</v>
      </c>
      <c r="Y129" s="2">
        <f t="array" ref="Y129">Y128*X129</f>
        <v>0</v>
      </c>
      <c r="Z129" s="2">
        <f t="array" ref="Z129">Z128*Y129</f>
        <v>0</v>
      </c>
      <c r="AA129" s="2">
        <f t="array" ref="AA129">AA128*Z129</f>
        <v>0</v>
      </c>
      <c r="AB129" s="2">
        <f t="array" ref="AB129">AB128*AA129</f>
        <v>0</v>
      </c>
      <c r="AC129" s="2">
        <f t="array" ref="AC129">AC128*AB129</f>
        <v>0</v>
      </c>
      <c r="AD129" s="2">
        <f t="array" ref="AD129">W116</f>
        <v>0</v>
      </c>
      <c r="AE129" s="2">
        <f t="array" ref="AE129">AE128*AD129</f>
        <v>0</v>
      </c>
      <c r="AF129" s="2">
        <f t="array" ref="AF129">AF128*AE129</f>
        <v>0</v>
      </c>
      <c r="AG129" s="2">
        <f t="array" ref="AG129">AG128*AF129</f>
        <v>0</v>
      </c>
    </row>
    <row r="130" spans="2:33">
      <c r="B130" t="s">
        <v>152</v>
      </c>
      <c r="I130" t="str">
        <f t="array" ref="I130:S130">C99:M99</f>
        <v>C6</v>
      </c>
      <c r="J130" s="17">
        <v>0.4</v>
      </c>
      <c r="K130" s="17">
        <v>0.4</v>
      </c>
      <c r="L130" s="17">
        <v>0.4</v>
      </c>
      <c r="M130" s="17">
        <v>0.4</v>
      </c>
      <c r="N130" s="17">
        <v>0.4</v>
      </c>
      <c r="O130" s="17">
        <v>0.4</v>
      </c>
      <c r="P130" s="17">
        <v>0.4</v>
      </c>
      <c r="Q130" s="17">
        <v>0.4</v>
      </c>
      <c r="R130" s="17">
        <v>0.4</v>
      </c>
      <c r="S130" s="17">
        <v>0.4</v>
      </c>
      <c r="X130" s="2"/>
      <c r="Y130" s="2"/>
      <c r="Z130" s="2"/>
      <c r="AA130" s="2"/>
      <c r="AB130" s="2"/>
      <c r="AC130" s="2"/>
      <c r="AD130" s="2"/>
      <c r="AE130" s="2"/>
      <c r="AF130" s="2"/>
      <c r="AG130" s="2"/>
    </row>
    <row r="131" spans="2:33">
      <c r="B131" t="s">
        <v>39</v>
      </c>
      <c r="I131" s="7">
        <f>I10</f>
        <v>100</v>
      </c>
      <c r="J131" s="2">
        <f t="array" ref="J131">J130*I131</f>
        <v>40</v>
      </c>
      <c r="K131" s="2">
        <f t="array" ref="K131">K130*J131</f>
        <v>16</v>
      </c>
      <c r="L131" s="2">
        <f t="array" ref="L131">L130*K131</f>
        <v>6.4</v>
      </c>
      <c r="M131" s="2">
        <f t="array" ref="M131">M130*L131</f>
        <v>2.5600000000000005</v>
      </c>
      <c r="N131" s="2">
        <f t="array" ref="N131">N130*M131</f>
        <v>1.0240000000000002</v>
      </c>
      <c r="O131" s="2">
        <f t="array" ref="O131">O130*N131</f>
        <v>0.40960000000000013</v>
      </c>
      <c r="P131" s="2">
        <f t="array" ref="P131">P130*O131</f>
        <v>0.16384000000000007</v>
      </c>
      <c r="Q131" s="2">
        <f t="array" ref="Q131">Q130*P131</f>
        <v>6.5536000000000025E-2</v>
      </c>
      <c r="R131" s="2">
        <f t="array" ref="R131">H100</f>
        <v>0.4</v>
      </c>
      <c r="S131" s="2">
        <f t="array" ref="S131">S130*R131</f>
        <v>0.16000000000000003</v>
      </c>
      <c r="T131" s="2">
        <f t="array" ref="T131">T130*S131</f>
        <v>0</v>
      </c>
      <c r="U131" s="2">
        <f t="array" ref="U131">U130*T131</f>
        <v>0</v>
      </c>
      <c r="V131" s="2">
        <f t="array" ref="V131">V130*U131</f>
        <v>0</v>
      </c>
      <c r="W131" s="2">
        <f t="array" ref="W131">W130*V131</f>
        <v>0</v>
      </c>
      <c r="X131" s="2">
        <f t="array" ref="X131">X130*W131</f>
        <v>0</v>
      </c>
      <c r="Y131" s="2">
        <f t="array" ref="Y131">Y130*X131</f>
        <v>0</v>
      </c>
      <c r="Z131" s="2">
        <f t="array" ref="Z131">Z130*Y131</f>
        <v>0</v>
      </c>
      <c r="AA131" s="2">
        <f t="array" ref="AA131">AA130*Z131</f>
        <v>0</v>
      </c>
      <c r="AB131" s="2">
        <f t="array" ref="AB131">AB130*AA131</f>
        <v>0</v>
      </c>
      <c r="AC131" s="2">
        <f t="array" ref="AC131">AC130*AB131</f>
        <v>0</v>
      </c>
      <c r="AD131" s="2">
        <f t="array" ref="AD131">W116</f>
        <v>0</v>
      </c>
      <c r="AE131" s="2">
        <f t="array" ref="AE131">AE130*AD131</f>
        <v>0</v>
      </c>
      <c r="AF131" s="2">
        <f t="array" ref="AF131">AF130*AE131</f>
        <v>0</v>
      </c>
      <c r="AG131" s="2">
        <f t="array" ref="AG131">AG130*AF131</f>
        <v>0</v>
      </c>
    </row>
    <row r="132" spans="2:33">
      <c r="B132" t="s">
        <v>152</v>
      </c>
      <c r="J132" t="str">
        <f t="array" ref="J132:T132">C100:M100</f>
        <v>C7</v>
      </c>
      <c r="K132" s="17">
        <v>0.4</v>
      </c>
      <c r="L132" s="17">
        <v>0.4</v>
      </c>
      <c r="M132" s="17">
        <v>0.4</v>
      </c>
      <c r="N132" s="17">
        <v>0.4</v>
      </c>
      <c r="O132" s="17">
        <v>0.4</v>
      </c>
      <c r="P132" s="17">
        <v>0.4</v>
      </c>
      <c r="Q132" s="17">
        <v>0.4</v>
      </c>
      <c r="R132" s="17">
        <v>0.4</v>
      </c>
      <c r="S132" s="17">
        <v>0.4</v>
      </c>
      <c r="T132" s="17">
        <v>0.4</v>
      </c>
      <c r="X132" s="2"/>
      <c r="Y132" s="2"/>
      <c r="Z132" s="2"/>
      <c r="AA132" s="2"/>
      <c r="AB132" s="2"/>
      <c r="AC132" s="2"/>
      <c r="AD132" s="2"/>
      <c r="AE132" s="2"/>
      <c r="AF132" s="2"/>
      <c r="AG132" s="2"/>
    </row>
    <row r="133" spans="2:33">
      <c r="B133" t="s">
        <v>40</v>
      </c>
      <c r="J133" s="7">
        <f>J10</f>
        <v>75</v>
      </c>
      <c r="K133" s="2">
        <f t="array" ref="K133">K132*J133</f>
        <v>30</v>
      </c>
      <c r="L133" s="2">
        <f t="array" ref="L133">L132*K133</f>
        <v>12</v>
      </c>
      <c r="M133" s="2">
        <f t="array" ref="M133">M132*L133</f>
        <v>4.8000000000000007</v>
      </c>
      <c r="N133" s="2">
        <f t="array" ref="N133">N132*M133</f>
        <v>1.9200000000000004</v>
      </c>
      <c r="O133" s="2">
        <f t="array" ref="O133">O132*N133</f>
        <v>0.76800000000000024</v>
      </c>
      <c r="P133" s="2">
        <f t="array" ref="P133">P132*O133</f>
        <v>0.30720000000000014</v>
      </c>
      <c r="Q133" s="2">
        <f t="array" ref="Q133">Q132*P133</f>
        <v>0.12288000000000006</v>
      </c>
      <c r="R133" s="2">
        <f t="array" ref="R133">R132*Q133</f>
        <v>4.9152000000000029E-2</v>
      </c>
      <c r="S133" s="2">
        <f t="array" ref="S133">S132*R133</f>
        <v>1.9660800000000013E-2</v>
      </c>
      <c r="T133" s="2">
        <f t="array" ref="T133">T132*S133</f>
        <v>7.8643200000000062E-3</v>
      </c>
      <c r="U133" s="2">
        <f t="array" ref="U133">U132*T133</f>
        <v>0</v>
      </c>
      <c r="V133" s="2">
        <f t="array" ref="V133">L116</f>
        <v>0</v>
      </c>
      <c r="W133" s="2">
        <f t="array" ref="W133">W132*V133</f>
        <v>0</v>
      </c>
      <c r="X133" s="2">
        <f t="array" ref="X133">X132*W133</f>
        <v>0</v>
      </c>
      <c r="Y133" s="2">
        <f t="array" ref="Y133">Y132*X133</f>
        <v>0</v>
      </c>
      <c r="Z133" s="2">
        <f t="array" ref="Z133">Z132*Y133</f>
        <v>0</v>
      </c>
      <c r="AA133" s="2">
        <f t="array" ref="AA133">AA132*Z133</f>
        <v>0</v>
      </c>
      <c r="AB133" s="2">
        <f t="array" ref="AB133">AB132*AA133</f>
        <v>0</v>
      </c>
      <c r="AC133" s="2">
        <f t="array" ref="AC133">AC132*AB133</f>
        <v>0</v>
      </c>
      <c r="AD133" s="2">
        <f t="array" ref="AD133">W118</f>
        <v>0</v>
      </c>
      <c r="AE133" s="2">
        <f t="array" ref="AE133">AE132*AD133</f>
        <v>0</v>
      </c>
      <c r="AF133" s="2">
        <f t="array" ref="AF133">AF132*AE133</f>
        <v>0</v>
      </c>
      <c r="AG133" s="2">
        <f t="array" ref="AG133">AG132*AF133</f>
        <v>0</v>
      </c>
    </row>
    <row r="134" spans="2:33">
      <c r="B134" t="s">
        <v>152</v>
      </c>
      <c r="K134" t="str">
        <f t="array" ref="K134:U134">C101:M101</f>
        <v>C8</v>
      </c>
      <c r="L134" s="17">
        <v>0.4</v>
      </c>
      <c r="M134" s="17">
        <v>0.4</v>
      </c>
      <c r="N134" s="17">
        <v>0.4</v>
      </c>
      <c r="O134" s="17">
        <v>0.4</v>
      </c>
      <c r="P134" s="17">
        <v>0.4</v>
      </c>
      <c r="Q134" s="17">
        <v>0.4</v>
      </c>
      <c r="R134" s="17">
        <v>0.4</v>
      </c>
      <c r="S134" s="17">
        <v>0.4</v>
      </c>
      <c r="T134" s="17">
        <v>0.4</v>
      </c>
      <c r="U134" s="17">
        <v>0.4</v>
      </c>
      <c r="X134" s="2"/>
      <c r="Y134" s="2"/>
      <c r="Z134" s="2"/>
      <c r="AA134" s="2"/>
      <c r="AB134" s="2"/>
      <c r="AC134" s="2"/>
      <c r="AD134" s="2"/>
      <c r="AE134" s="2"/>
      <c r="AF134" s="2"/>
      <c r="AG134" s="2"/>
    </row>
    <row r="135" spans="2:33">
      <c r="B135" t="s">
        <v>41</v>
      </c>
      <c r="K135" s="7">
        <f>K10</f>
        <v>50</v>
      </c>
      <c r="L135" s="2">
        <f t="array" ref="L135">L134*K135</f>
        <v>20</v>
      </c>
      <c r="M135" s="2">
        <f t="array" ref="M135">M134*L135</f>
        <v>8</v>
      </c>
      <c r="N135" s="2">
        <f t="array" ref="N135">N134*M135</f>
        <v>3.2</v>
      </c>
      <c r="O135" s="2">
        <f t="array" ref="O135">O134*N135</f>
        <v>1.2800000000000002</v>
      </c>
      <c r="P135" s="2">
        <f t="array" ref="P135">P134*O135</f>
        <v>0.51200000000000012</v>
      </c>
      <c r="Q135" s="2">
        <f t="array" ref="Q135">Q134*P135</f>
        <v>0.20480000000000007</v>
      </c>
      <c r="R135" s="2">
        <f t="array" ref="R135">R134*Q135</f>
        <v>8.1920000000000034E-2</v>
      </c>
      <c r="S135" s="2">
        <f t="array" ref="S135">S134*R135</f>
        <v>3.2768000000000012E-2</v>
      </c>
      <c r="T135" s="2">
        <f t="array" ref="T135">T134*S135</f>
        <v>1.3107200000000006E-2</v>
      </c>
      <c r="U135" s="2">
        <f t="array" ref="U135">U134*T135</f>
        <v>5.2428800000000027E-3</v>
      </c>
      <c r="V135" s="2">
        <f t="array" ref="V135">V134*U135</f>
        <v>0</v>
      </c>
      <c r="W135" s="2">
        <f t="array" ref="W135">W134*V135</f>
        <v>0</v>
      </c>
      <c r="X135" s="2">
        <f t="array" ref="X135">X134*W135</f>
        <v>0</v>
      </c>
      <c r="Y135" s="2">
        <f t="array" ref="Y135">Y134*X135</f>
        <v>0</v>
      </c>
      <c r="Z135" s="2">
        <f t="array" ref="Z135">Z134*Y135</f>
        <v>0</v>
      </c>
      <c r="AA135" s="2">
        <f t="array" ref="AA135">AA134*Z135</f>
        <v>0</v>
      </c>
      <c r="AB135" s="2">
        <f t="array" ref="AB135">AB134*AA135</f>
        <v>0</v>
      </c>
      <c r="AC135" s="2">
        <f t="array" ref="AC135">AC134*AB135</f>
        <v>0</v>
      </c>
      <c r="AD135" s="2">
        <f t="array" ref="AD135">W120</f>
        <v>0</v>
      </c>
      <c r="AE135" s="2">
        <f t="array" ref="AE135">AE134*AD135</f>
        <v>0</v>
      </c>
      <c r="AF135" s="2">
        <f t="array" ref="AF135">AF134*AE135</f>
        <v>0</v>
      </c>
      <c r="AG135" s="2">
        <f t="array" ref="AG135">AG134*AF135</f>
        <v>0</v>
      </c>
    </row>
    <row r="136" spans="2:33">
      <c r="B136" t="s">
        <v>152</v>
      </c>
      <c r="L136" t="str">
        <f t="array" ref="L136:V136">C102:M102</f>
        <v>C9</v>
      </c>
      <c r="M136" s="17">
        <v>0.4</v>
      </c>
      <c r="N136" s="17">
        <v>0.4</v>
      </c>
      <c r="O136" s="17">
        <v>0.4</v>
      </c>
      <c r="P136" s="17">
        <v>0.4</v>
      </c>
      <c r="Q136" s="17">
        <v>0.4</v>
      </c>
      <c r="R136" s="17">
        <v>0.4</v>
      </c>
      <c r="S136" s="17">
        <v>0.4</v>
      </c>
      <c r="T136" s="17">
        <v>0.4</v>
      </c>
      <c r="U136" s="17">
        <v>0.4</v>
      </c>
      <c r="V136" s="17">
        <v>0.4</v>
      </c>
      <c r="X136" s="2"/>
      <c r="Y136" s="2"/>
      <c r="Z136" s="2"/>
      <c r="AA136" s="2"/>
      <c r="AB136" s="2"/>
      <c r="AC136" s="2"/>
      <c r="AD136" s="2"/>
      <c r="AE136" s="2"/>
      <c r="AF136" s="2"/>
      <c r="AG136" s="2"/>
    </row>
    <row r="137" spans="2:33">
      <c r="B137" t="s">
        <v>42</v>
      </c>
      <c r="L137" s="7">
        <f>L10</f>
        <v>25</v>
      </c>
      <c r="M137" s="2">
        <f t="array" ref="M137">M136*L137</f>
        <v>10</v>
      </c>
      <c r="N137" s="2">
        <f t="array" ref="N137">N136*M137</f>
        <v>4</v>
      </c>
      <c r="O137" s="2">
        <f t="array" ref="O137">O136*N137</f>
        <v>1.6</v>
      </c>
      <c r="P137" s="2">
        <f t="array" ref="P137">P136*O137</f>
        <v>0.64000000000000012</v>
      </c>
      <c r="Q137" s="2">
        <f t="array" ref="Q137">Q136*P137</f>
        <v>0.25600000000000006</v>
      </c>
      <c r="R137" s="2">
        <f t="array" ref="R137">R136*Q137</f>
        <v>0.10240000000000003</v>
      </c>
      <c r="S137" s="2">
        <f t="array" ref="S137">S136*R137</f>
        <v>4.0960000000000017E-2</v>
      </c>
      <c r="T137" s="2">
        <f t="array" ref="T137">T136*S137</f>
        <v>1.6384000000000006E-2</v>
      </c>
      <c r="U137" s="2">
        <f t="array" ref="U137">U136*T137</f>
        <v>6.5536000000000032E-3</v>
      </c>
      <c r="V137" s="2">
        <f t="array" ref="V137">V136*U137</f>
        <v>2.6214400000000014E-3</v>
      </c>
      <c r="W137" s="2">
        <f t="array" ref="W137">W136*V137</f>
        <v>0</v>
      </c>
      <c r="X137" s="2">
        <f t="array" ref="X137">X136*W137</f>
        <v>0</v>
      </c>
      <c r="Y137" s="2">
        <f t="array" ref="Y137">Y136*X137</f>
        <v>0</v>
      </c>
      <c r="Z137" s="2">
        <f t="array" ref="Z137">Z136*Y137</f>
        <v>0</v>
      </c>
      <c r="AA137" s="2">
        <f t="array" ref="AA137">AA136*Z137</f>
        <v>0</v>
      </c>
      <c r="AB137" s="2">
        <f t="array" ref="AB137">AB136*AA137</f>
        <v>0</v>
      </c>
      <c r="AC137" s="2">
        <f t="array" ref="AC137">AC136*AB137</f>
        <v>0</v>
      </c>
      <c r="AD137" s="2">
        <f t="array" ref="AD137">W122</f>
        <v>0</v>
      </c>
      <c r="AE137" s="2">
        <f t="array" ref="AE137">AE136*AD137</f>
        <v>0</v>
      </c>
      <c r="AF137" s="2">
        <f t="array" ref="AF137">AF136*AE137</f>
        <v>0</v>
      </c>
      <c r="AG137" s="2">
        <f t="array" ref="AG137">AG136*AF137</f>
        <v>0</v>
      </c>
    </row>
    <row r="138" spans="2:33">
      <c r="B138" t="s">
        <v>152</v>
      </c>
      <c r="M138" t="str">
        <f t="array" ref="M138:W138">C103:M103</f>
        <v>C10</v>
      </c>
      <c r="N138" s="17">
        <v>0.4</v>
      </c>
      <c r="O138" s="17">
        <v>0.4</v>
      </c>
      <c r="P138" s="17">
        <v>0.4</v>
      </c>
      <c r="Q138" s="17">
        <v>0.4</v>
      </c>
      <c r="R138" s="17">
        <v>0.4</v>
      </c>
      <c r="S138" s="17">
        <v>0.4</v>
      </c>
      <c r="T138" s="17">
        <v>0.4</v>
      </c>
      <c r="U138" s="17">
        <v>0.4</v>
      </c>
      <c r="V138" s="17">
        <v>0.4</v>
      </c>
      <c r="W138" s="17">
        <v>0.4</v>
      </c>
      <c r="X138" s="2"/>
      <c r="Y138" s="2"/>
      <c r="Z138" s="2"/>
      <c r="AA138" s="2"/>
      <c r="AB138" s="2"/>
      <c r="AC138" s="2"/>
      <c r="AD138" s="2"/>
      <c r="AE138" s="2"/>
      <c r="AF138" s="2"/>
      <c r="AG138" s="2"/>
    </row>
    <row r="139" spans="2:33">
      <c r="B139" t="s">
        <v>43</v>
      </c>
      <c r="M139" s="7">
        <f>M10</f>
        <v>50</v>
      </c>
      <c r="N139" s="2">
        <f t="array" ref="N139">N138*M139</f>
        <v>20</v>
      </c>
      <c r="O139" s="2">
        <f t="array" ref="O139">O138*N139</f>
        <v>8</v>
      </c>
      <c r="P139" s="2">
        <f t="array" ref="P139">P138*O139</f>
        <v>3.2</v>
      </c>
      <c r="Q139" s="2">
        <f t="array" ref="Q139">Q138*P139</f>
        <v>1.2800000000000002</v>
      </c>
      <c r="R139" s="2">
        <f t="array" ref="R139">R138*Q139</f>
        <v>0.51200000000000012</v>
      </c>
      <c r="S139" s="2">
        <f t="array" ref="S139">S138*R139</f>
        <v>0.20480000000000007</v>
      </c>
      <c r="T139" s="2">
        <f t="array" ref="T139">T138*S139</f>
        <v>8.1920000000000034E-2</v>
      </c>
      <c r="U139" s="2">
        <f t="array" ref="U139">U138*T139</f>
        <v>3.2768000000000012E-2</v>
      </c>
      <c r="V139" s="2">
        <f t="array" ref="V139">V138*U139</f>
        <v>1.3107200000000006E-2</v>
      </c>
      <c r="W139" s="2">
        <f t="array" ref="W139">W138*V139</f>
        <v>5.2428800000000027E-3</v>
      </c>
      <c r="X139" s="2">
        <f t="array" ref="X139">X138*W139</f>
        <v>0</v>
      </c>
      <c r="Y139" s="2">
        <f t="array" ref="Y139">Y138*X139</f>
        <v>0</v>
      </c>
      <c r="Z139" s="2">
        <f t="array" ref="Z139">Z138*Y139</f>
        <v>0</v>
      </c>
      <c r="AA139" s="2">
        <f t="array" ref="AA139">AA138*Z139</f>
        <v>0</v>
      </c>
      <c r="AB139" s="2">
        <f t="array" ref="AB139">AB138*AA139</f>
        <v>0</v>
      </c>
      <c r="AC139" s="2">
        <f t="array" ref="AC139">AC138*AB139</f>
        <v>0</v>
      </c>
      <c r="AD139" s="2">
        <f t="array" ref="AD139">W124</f>
        <v>0</v>
      </c>
      <c r="AE139" s="2">
        <f t="array" ref="AE139">AE138*AD139</f>
        <v>0</v>
      </c>
      <c r="AF139" s="2">
        <f t="array" ref="AF139">AF138*AE139</f>
        <v>0</v>
      </c>
      <c r="AG139" s="2">
        <f t="array" ref="AG139">AG138*AF139</f>
        <v>0</v>
      </c>
    </row>
    <row r="140" spans="2:33">
      <c r="B140" t="s">
        <v>152</v>
      </c>
      <c r="M140" s="7"/>
      <c r="N140" s="2" t="str">
        <f t="array" ref="N140:X140">C104:M104</f>
        <v>C11</v>
      </c>
      <c r="O140" s="17">
        <v>0.35</v>
      </c>
      <c r="P140" s="17">
        <v>0.35</v>
      </c>
      <c r="Q140" s="17">
        <v>0.35</v>
      </c>
      <c r="R140" s="17">
        <v>0.35</v>
      </c>
      <c r="S140" s="17">
        <v>0.35</v>
      </c>
      <c r="T140" s="17">
        <v>0.35</v>
      </c>
      <c r="U140" s="17">
        <v>0.35</v>
      </c>
      <c r="V140" s="17">
        <v>0.35</v>
      </c>
      <c r="W140" s="17">
        <v>0.35</v>
      </c>
      <c r="X140" s="17">
        <v>0.35</v>
      </c>
      <c r="Y140" s="2"/>
      <c r="Z140" s="2"/>
      <c r="AA140" s="2"/>
      <c r="AB140" s="2"/>
      <c r="AC140" s="2"/>
      <c r="AD140" s="2"/>
      <c r="AE140" s="2"/>
      <c r="AF140" s="2"/>
      <c r="AG140" s="2"/>
    </row>
    <row r="141" spans="2:33">
      <c r="B141" t="s">
        <v>141</v>
      </c>
      <c r="N141" s="7">
        <f>N10</f>
        <v>100</v>
      </c>
      <c r="O141" s="2">
        <f t="array" ref="O141">O140*N141</f>
        <v>35</v>
      </c>
      <c r="P141" s="2">
        <f t="array" ref="P141">P140*O141</f>
        <v>12.25</v>
      </c>
      <c r="Q141" s="2">
        <f t="array" ref="Q141">Q140*P141</f>
        <v>4.2874999999999996</v>
      </c>
      <c r="R141" s="2">
        <f t="array" ref="R141">R140*Q141</f>
        <v>1.5006249999999999</v>
      </c>
      <c r="S141" s="2">
        <f t="array" ref="S141">S140*R141</f>
        <v>0.52521874999999996</v>
      </c>
      <c r="T141" s="2">
        <f t="array" ref="T141">T140*S141</f>
        <v>0.18382656249999998</v>
      </c>
      <c r="U141" s="2">
        <f t="array" ref="U141">U140*T141</f>
        <v>6.4339296874999993E-2</v>
      </c>
      <c r="V141" s="2">
        <f t="array" ref="V141">V140*U141</f>
        <v>2.2518753906249998E-2</v>
      </c>
      <c r="W141" s="2">
        <f t="array" ref="W141">W140*V141</f>
        <v>7.8815638671874983E-3</v>
      </c>
      <c r="X141" s="2">
        <f t="array" ref="X141">X140*W141</f>
        <v>2.7585473535156244E-3</v>
      </c>
      <c r="Y141" s="2">
        <f t="array" ref="Y141">Y140*X141</f>
        <v>0</v>
      </c>
      <c r="Z141" s="2">
        <f t="array" ref="Z141">Z140*Y141</f>
        <v>0</v>
      </c>
      <c r="AA141" s="2">
        <f t="array" ref="AA141">AA140*Z141</f>
        <v>0</v>
      </c>
      <c r="AB141" s="2">
        <f t="array" ref="AB141">AB140*AA141</f>
        <v>0</v>
      </c>
      <c r="AC141" s="2">
        <f t="array" ref="AC141">AC140*AB141</f>
        <v>0</v>
      </c>
      <c r="AD141" s="2">
        <f t="array" ref="AD141">AD140*AC141</f>
        <v>0</v>
      </c>
      <c r="AE141" s="2">
        <f t="array" ref="AE141">AE140*AD141</f>
        <v>0</v>
      </c>
      <c r="AF141" s="2">
        <f t="array" ref="AF141">AF140*AE141</f>
        <v>0</v>
      </c>
      <c r="AG141" s="2">
        <f t="array" ref="AG141">AG140*AF141</f>
        <v>0</v>
      </c>
    </row>
    <row r="142" spans="2:33">
      <c r="B142" t="s">
        <v>152</v>
      </c>
      <c r="N142" s="11"/>
      <c r="O142" s="2" t="str">
        <f t="array" ref="O142:Y142">C105:M105</f>
        <v>C12</v>
      </c>
      <c r="P142" s="17">
        <v>0.35</v>
      </c>
      <c r="Q142" s="17">
        <v>0.35</v>
      </c>
      <c r="R142" s="17">
        <v>0.35</v>
      </c>
      <c r="S142" s="17">
        <v>0.35</v>
      </c>
      <c r="T142" s="17">
        <v>0.35</v>
      </c>
      <c r="U142" s="17">
        <v>0.35</v>
      </c>
      <c r="V142" s="17">
        <v>0.35</v>
      </c>
      <c r="W142" s="17">
        <v>0.35</v>
      </c>
      <c r="X142" s="17">
        <v>0.35</v>
      </c>
      <c r="Y142" s="17">
        <v>0.35</v>
      </c>
      <c r="Z142" s="2"/>
      <c r="AA142" s="2"/>
      <c r="AB142" s="2"/>
      <c r="AC142" s="2"/>
      <c r="AD142" s="2"/>
      <c r="AE142" s="2"/>
      <c r="AF142" s="2"/>
      <c r="AG142" s="2"/>
    </row>
    <row r="143" spans="2:33">
      <c r="B143" t="s">
        <v>45</v>
      </c>
      <c r="O143" s="7">
        <f>O10</f>
        <v>100</v>
      </c>
      <c r="P143" s="2">
        <f t="array" ref="P143">P142*O143</f>
        <v>35</v>
      </c>
      <c r="Q143" s="2">
        <f t="array" ref="Q143">Q142*P143</f>
        <v>12.25</v>
      </c>
      <c r="R143" s="2">
        <f t="array" ref="R143">R142*Q143</f>
        <v>4.2874999999999996</v>
      </c>
      <c r="S143" s="2">
        <f t="array" ref="S143">S142*R143</f>
        <v>1.5006249999999999</v>
      </c>
      <c r="T143" s="2">
        <f t="array" ref="T143">T142*S143</f>
        <v>0.52521874999999996</v>
      </c>
      <c r="U143" s="2">
        <f t="array" ref="U143">U142*T143</f>
        <v>0.18382656249999998</v>
      </c>
      <c r="V143" s="2">
        <f t="array" ref="V143">V142*U143</f>
        <v>6.4339296874999993E-2</v>
      </c>
      <c r="W143" s="2">
        <f t="array" ref="W143">W142*V143</f>
        <v>2.2518753906249998E-2</v>
      </c>
      <c r="X143" s="2">
        <f t="array" ref="X143">X142*W143</f>
        <v>7.8815638671874983E-3</v>
      </c>
      <c r="Y143" s="2">
        <f t="array" ref="Y143">Y142*X143</f>
        <v>2.7585473535156244E-3</v>
      </c>
      <c r="Z143" s="2">
        <f t="array" ref="Z143">Z142*Y143</f>
        <v>0</v>
      </c>
      <c r="AA143" s="2">
        <f t="array" ref="AA143">AA142*Z143</f>
        <v>0</v>
      </c>
      <c r="AB143" s="2">
        <f t="array" ref="AB143">AB142*AA143</f>
        <v>0</v>
      </c>
      <c r="AC143" s="2">
        <f t="array" ref="AC143">AC142*AB143</f>
        <v>0</v>
      </c>
      <c r="AD143" s="2">
        <f t="array" ref="AD143">AD142*AC143</f>
        <v>0</v>
      </c>
      <c r="AE143" s="2">
        <f t="array" ref="AE143">AE142*AD143</f>
        <v>0</v>
      </c>
      <c r="AF143" s="2">
        <f t="array" ref="AF143">AF142*AE143</f>
        <v>0</v>
      </c>
      <c r="AG143" s="2">
        <f t="array" ref="AG143">AG142*AF143</f>
        <v>0</v>
      </c>
    </row>
    <row r="144" spans="2:33">
      <c r="B144" t="s">
        <v>152</v>
      </c>
      <c r="O144" s="2"/>
      <c r="P144" s="2" t="str">
        <f t="array" ref="P144:Z144">C106:M106</f>
        <v>C13</v>
      </c>
      <c r="Q144" s="17">
        <v>0.35</v>
      </c>
      <c r="R144" s="17">
        <v>0.35</v>
      </c>
      <c r="S144" s="17">
        <v>0.35</v>
      </c>
      <c r="T144" s="17">
        <v>0.35</v>
      </c>
      <c r="U144" s="17">
        <v>0.35</v>
      </c>
      <c r="V144" s="17">
        <v>0.35</v>
      </c>
      <c r="W144" s="17">
        <v>0.35</v>
      </c>
      <c r="X144" s="17">
        <v>0.35</v>
      </c>
      <c r="Y144" s="17">
        <v>0.35</v>
      </c>
      <c r="Z144" s="17">
        <v>0.35</v>
      </c>
      <c r="AA144" s="2"/>
      <c r="AB144" s="2"/>
      <c r="AC144" s="2"/>
      <c r="AD144" s="2"/>
      <c r="AE144" s="2"/>
      <c r="AF144" s="2"/>
      <c r="AG144" s="2"/>
    </row>
    <row r="145" spans="2:33">
      <c r="B145" t="s">
        <v>46</v>
      </c>
      <c r="P145" s="7">
        <f>P10</f>
        <v>100</v>
      </c>
      <c r="Q145" s="2">
        <f t="array" ref="Q145">Q144*P145</f>
        <v>35</v>
      </c>
      <c r="R145" s="2">
        <f t="array" ref="R145">R144*Q145</f>
        <v>12.25</v>
      </c>
      <c r="S145" s="2">
        <f t="array" ref="S145">S144*R145</f>
        <v>4.2874999999999996</v>
      </c>
      <c r="T145" s="2">
        <f t="array" ref="T145">T144*S145</f>
        <v>1.5006249999999999</v>
      </c>
      <c r="U145" s="2">
        <f t="array" ref="U145">U144*T145</f>
        <v>0.52521874999999996</v>
      </c>
      <c r="V145" s="2">
        <f t="array" ref="V145">V144*U145</f>
        <v>0.18382656249999998</v>
      </c>
      <c r="W145" s="2">
        <f t="array" ref="W145">W144*V145</f>
        <v>6.4339296874999993E-2</v>
      </c>
      <c r="X145" s="2">
        <f t="array" ref="X145">X144*W145</f>
        <v>2.2518753906249998E-2</v>
      </c>
      <c r="Y145" s="2">
        <f t="array" ref="Y145">Y144*X145</f>
        <v>7.8815638671874983E-3</v>
      </c>
      <c r="Z145" s="2">
        <f t="array" ref="Z145">Z144*Y145</f>
        <v>2.7585473535156244E-3</v>
      </c>
      <c r="AA145" s="2">
        <f t="array" ref="AA145">AA144*Z145</f>
        <v>0</v>
      </c>
      <c r="AB145" s="2">
        <f t="array" ref="AB145">AB144*AA145</f>
        <v>0</v>
      </c>
      <c r="AC145" s="2">
        <f t="array" ref="AC145">AC144*AB145</f>
        <v>0</v>
      </c>
      <c r="AD145" s="2">
        <f t="array" ref="AD145">AD144*AC145</f>
        <v>0</v>
      </c>
      <c r="AE145" s="2">
        <f t="array" ref="AE145">AE144*AD145</f>
        <v>0</v>
      </c>
      <c r="AF145" s="2">
        <f t="array" ref="AF145">AF144*AE145</f>
        <v>0</v>
      </c>
      <c r="AG145" s="2">
        <f t="array" ref="AG145">AG144*AF145</f>
        <v>0</v>
      </c>
    </row>
    <row r="146" spans="2:33">
      <c r="B146" t="s">
        <v>152</v>
      </c>
      <c r="P146" s="2"/>
      <c r="Q146" s="2" t="str">
        <f t="array" ref="Q146:AA146">C107:M107</f>
        <v>C14</v>
      </c>
      <c r="R146" s="17">
        <v>0.35</v>
      </c>
      <c r="S146" s="17">
        <v>0.35</v>
      </c>
      <c r="T146" s="17">
        <v>0.35</v>
      </c>
      <c r="U146" s="17">
        <v>0.35</v>
      </c>
      <c r="V146" s="17">
        <v>0.35</v>
      </c>
      <c r="W146" s="17">
        <v>0.35</v>
      </c>
      <c r="X146" s="17">
        <v>0.35</v>
      </c>
      <c r="Y146" s="17">
        <v>0.35</v>
      </c>
      <c r="Z146" s="17">
        <v>0.35</v>
      </c>
      <c r="AA146" s="17">
        <v>0.35</v>
      </c>
      <c r="AB146" s="2"/>
      <c r="AC146" s="2"/>
      <c r="AD146" s="2"/>
      <c r="AE146" s="2"/>
      <c r="AF146" s="2"/>
      <c r="AG146" s="2"/>
    </row>
    <row r="147" spans="2:33">
      <c r="B147" t="s">
        <v>47</v>
      </c>
      <c r="Q147" s="7">
        <f>Q10</f>
        <v>100</v>
      </c>
      <c r="R147" s="2">
        <f t="array" ref="R147">R146*Q147</f>
        <v>35</v>
      </c>
      <c r="S147" s="2">
        <f t="array" ref="S147">S146*R147</f>
        <v>12.25</v>
      </c>
      <c r="T147" s="2">
        <f t="array" ref="T147">T146*S147</f>
        <v>4.2874999999999996</v>
      </c>
      <c r="U147" s="2">
        <f t="array" ref="U147">U146*T147</f>
        <v>1.5006249999999999</v>
      </c>
      <c r="V147" s="2">
        <f t="array" ref="V147">V146*U147</f>
        <v>0.52521874999999996</v>
      </c>
      <c r="W147" s="2">
        <f t="array" ref="W147">W146*V147</f>
        <v>0.18382656249999998</v>
      </c>
      <c r="X147" s="2">
        <f t="array" ref="X147">X146*W147</f>
        <v>6.4339296874999993E-2</v>
      </c>
      <c r="Y147" s="2">
        <f t="array" ref="Y147">Y146*X147</f>
        <v>2.2518753906249998E-2</v>
      </c>
      <c r="Z147" s="2">
        <f t="array" ref="Z147">Z146*Y147</f>
        <v>7.8815638671874983E-3</v>
      </c>
      <c r="AA147" s="2">
        <f t="array" ref="AA147">AA146*Z147</f>
        <v>2.7585473535156244E-3</v>
      </c>
      <c r="AB147" s="2">
        <f t="array" ref="AB147">AB146*AA147</f>
        <v>0</v>
      </c>
      <c r="AC147" s="2">
        <f t="array" ref="AC147">AC146*AB147</f>
        <v>0</v>
      </c>
      <c r="AD147" s="2">
        <f t="array" ref="AD147">AD146*AC147</f>
        <v>0</v>
      </c>
      <c r="AE147" s="2">
        <f t="array" ref="AE147">AE146*AD147</f>
        <v>0</v>
      </c>
      <c r="AF147" s="2">
        <f t="array" ref="AF147">AF146*AE147</f>
        <v>0</v>
      </c>
      <c r="AG147" s="2">
        <f t="array" ref="AG147">AG146*AF147</f>
        <v>0</v>
      </c>
    </row>
    <row r="148" spans="2:33">
      <c r="B148" t="s">
        <v>152</v>
      </c>
      <c r="Q148" s="2"/>
      <c r="R148" s="2" t="str">
        <f t="array" ref="R148:AB148">C108:M108</f>
        <v>C15</v>
      </c>
      <c r="S148" s="17">
        <v>0.4</v>
      </c>
      <c r="T148" s="17">
        <v>0.5</v>
      </c>
      <c r="U148" s="17">
        <v>0.5</v>
      </c>
      <c r="V148" s="17">
        <v>0.6</v>
      </c>
      <c r="W148" s="17">
        <v>0.6</v>
      </c>
      <c r="X148" s="17">
        <v>0.6</v>
      </c>
      <c r="Y148" s="17">
        <v>0.6</v>
      </c>
      <c r="Z148" s="17">
        <v>0.6</v>
      </c>
      <c r="AA148" s="17">
        <v>0.6</v>
      </c>
      <c r="AB148" s="17">
        <v>0.6</v>
      </c>
      <c r="AC148" s="2"/>
      <c r="AD148" s="2"/>
      <c r="AE148" s="2"/>
      <c r="AF148" s="2"/>
      <c r="AG148" s="2"/>
    </row>
    <row r="149" spans="2:33">
      <c r="B149" t="s">
        <v>48</v>
      </c>
      <c r="R149" s="7">
        <f>R10</f>
        <v>100</v>
      </c>
      <c r="S149" s="2">
        <f t="array" ref="S149">S148*R149</f>
        <v>40</v>
      </c>
      <c r="T149" s="2">
        <f t="array" ref="T149">T148*S149</f>
        <v>20</v>
      </c>
      <c r="U149" s="2">
        <f t="array" ref="U149">U148*T149</f>
        <v>10</v>
      </c>
      <c r="V149" s="2">
        <f t="array" ref="V149">V148*U149</f>
        <v>6</v>
      </c>
      <c r="W149" s="2">
        <f t="array" ref="W149">W148*V149</f>
        <v>3.5999999999999996</v>
      </c>
      <c r="X149" s="2">
        <f t="array" ref="X149">X148*W149</f>
        <v>2.1599999999999997</v>
      </c>
      <c r="Y149" s="2">
        <f t="array" ref="Y149">Y148*X149</f>
        <v>1.2959999999999998</v>
      </c>
      <c r="Z149" s="2">
        <f t="array" ref="Z149">Z148*Y149</f>
        <v>0.77759999999999985</v>
      </c>
      <c r="AA149" s="2">
        <f t="array" ref="AA149">AA148*Z149</f>
        <v>0.46655999999999986</v>
      </c>
      <c r="AB149" s="2">
        <f t="array" ref="AB149">AB148*AA149</f>
        <v>0.27993599999999991</v>
      </c>
      <c r="AC149" s="2">
        <f t="array" ref="AC149">AC148*AB149</f>
        <v>0</v>
      </c>
      <c r="AD149" s="2">
        <f t="array" ref="AD149">AD148*AC149</f>
        <v>0</v>
      </c>
      <c r="AE149" s="2">
        <f t="array" ref="AE149">AE148*AD149</f>
        <v>0</v>
      </c>
      <c r="AF149" s="2">
        <f t="array" ref="AF149">AF148*AE149</f>
        <v>0</v>
      </c>
      <c r="AG149" s="2">
        <f t="array" ref="AG149">AG148*AF149</f>
        <v>0</v>
      </c>
    </row>
    <row r="150" spans="2:33">
      <c r="B150" t="s">
        <v>152</v>
      </c>
      <c r="R150" s="2"/>
      <c r="S150" s="2" t="str">
        <f t="array" ref="S150:AC150">C109:M109</f>
        <v>C16</v>
      </c>
      <c r="T150" s="17">
        <v>0.4</v>
      </c>
      <c r="U150" s="17">
        <v>0.5</v>
      </c>
      <c r="V150" s="17">
        <v>0.5</v>
      </c>
      <c r="W150" s="17">
        <v>0.6</v>
      </c>
      <c r="X150" s="17">
        <v>0.6</v>
      </c>
      <c r="Y150" s="17">
        <v>0.6</v>
      </c>
      <c r="Z150" s="17">
        <v>0.6</v>
      </c>
      <c r="AA150" s="17">
        <v>0.6</v>
      </c>
      <c r="AB150" s="17">
        <v>0.6</v>
      </c>
      <c r="AC150" s="17">
        <v>0.6</v>
      </c>
      <c r="AD150" s="2"/>
      <c r="AE150" s="2"/>
      <c r="AF150" s="2"/>
      <c r="AG150" s="2"/>
    </row>
    <row r="151" spans="2:33">
      <c r="B151" t="s">
        <v>49</v>
      </c>
      <c r="S151" s="7">
        <f>S10</f>
        <v>100</v>
      </c>
      <c r="T151" s="2">
        <f t="array" ref="T151">T150*S151</f>
        <v>40</v>
      </c>
      <c r="U151" s="2">
        <f t="array" ref="U151">U150*T151</f>
        <v>20</v>
      </c>
      <c r="V151" s="2">
        <f t="array" ref="V151">V150*U151</f>
        <v>10</v>
      </c>
      <c r="W151" s="2">
        <f t="array" ref="W151">W150*V151</f>
        <v>6</v>
      </c>
      <c r="X151" s="2">
        <f t="array" ref="X151">X150*W151</f>
        <v>3.5999999999999996</v>
      </c>
      <c r="Y151" s="2">
        <f t="array" ref="Y151">Y150*X151</f>
        <v>2.1599999999999997</v>
      </c>
      <c r="Z151" s="2">
        <f t="array" ref="Z151">Z150*Y151</f>
        <v>1.2959999999999998</v>
      </c>
      <c r="AA151" s="2">
        <f t="array" ref="AA151">AA150*Z151</f>
        <v>0.77759999999999985</v>
      </c>
      <c r="AB151" s="2">
        <f t="array" ref="AB151">AB150*AA151</f>
        <v>0.46655999999999986</v>
      </c>
      <c r="AC151" s="2">
        <f t="array" ref="AC151">AC150*AB151</f>
        <v>0.27993599999999991</v>
      </c>
      <c r="AD151" s="2">
        <f t="array" ref="AD151">AD150*AC151</f>
        <v>0</v>
      </c>
      <c r="AE151" s="2">
        <f t="array" ref="AE151">AE150*AD151</f>
        <v>0</v>
      </c>
      <c r="AF151" s="2">
        <f t="array" ref="AF151">AF150*AE151</f>
        <v>0</v>
      </c>
      <c r="AG151" s="2">
        <f t="array" ref="AG151">AG150*AF151</f>
        <v>0</v>
      </c>
    </row>
    <row r="152" spans="2:33">
      <c r="B152" t="s">
        <v>152</v>
      </c>
      <c r="S152" s="2"/>
      <c r="T152" s="2" t="str">
        <f t="array" ref="T152:AD152">C110:M110</f>
        <v>C17</v>
      </c>
      <c r="U152" s="17">
        <v>0.4</v>
      </c>
      <c r="V152" s="17">
        <v>0.5</v>
      </c>
      <c r="W152" s="17">
        <v>0.5</v>
      </c>
      <c r="X152" s="17">
        <v>0.6</v>
      </c>
      <c r="Y152" s="17">
        <v>0.6</v>
      </c>
      <c r="Z152" s="17">
        <v>0.6</v>
      </c>
      <c r="AA152" s="17">
        <v>0.6</v>
      </c>
      <c r="AB152" s="17">
        <v>0.6</v>
      </c>
      <c r="AC152" s="17">
        <v>0.6</v>
      </c>
      <c r="AD152" s="17">
        <v>0.6</v>
      </c>
      <c r="AE152" s="2"/>
      <c r="AF152" s="2"/>
      <c r="AG152" s="2"/>
    </row>
    <row r="153" spans="2:33">
      <c r="B153" t="s">
        <v>50</v>
      </c>
      <c r="T153" s="7">
        <f>T10</f>
        <v>100</v>
      </c>
      <c r="U153" s="2">
        <f t="array" ref="U153">U152*T153</f>
        <v>40</v>
      </c>
      <c r="V153" s="2">
        <f t="array" ref="V153">V152*U153</f>
        <v>20</v>
      </c>
      <c r="W153" s="2">
        <f t="array" ref="W153">W152*V153</f>
        <v>10</v>
      </c>
      <c r="X153" s="2">
        <f t="array" ref="X153">X152*W153</f>
        <v>6</v>
      </c>
      <c r="Y153" s="2">
        <f t="array" ref="Y153">Y152*X153</f>
        <v>3.5999999999999996</v>
      </c>
      <c r="Z153" s="2">
        <f t="array" ref="Z153">Z152*Y153</f>
        <v>2.1599999999999997</v>
      </c>
      <c r="AA153" s="2">
        <f t="array" ref="AA153">AA152*Z153</f>
        <v>1.2959999999999998</v>
      </c>
      <c r="AB153" s="2">
        <f t="array" ref="AB153">AB152*AA153</f>
        <v>0.77759999999999985</v>
      </c>
      <c r="AC153" s="2">
        <f t="array" ref="AC153">AC152*AB153</f>
        <v>0.46655999999999986</v>
      </c>
      <c r="AD153" s="2">
        <f t="array" ref="AD153">AD152*AC153</f>
        <v>0.27993599999999991</v>
      </c>
      <c r="AE153" s="2">
        <f t="array" ref="AE153">AE152*AD153</f>
        <v>0</v>
      </c>
      <c r="AF153" s="2">
        <f t="array" ref="AF153">AF152*AE153</f>
        <v>0</v>
      </c>
      <c r="AG153" s="2">
        <f t="array" ref="AG153">AG152*AF153</f>
        <v>0</v>
      </c>
    </row>
    <row r="154" spans="2:33" ht="13" customHeight="1">
      <c r="B154" t="s">
        <v>152</v>
      </c>
      <c r="T154" s="2"/>
      <c r="U154" s="2" t="str">
        <f t="array" ref="U154:AE154">C111:M111</f>
        <v>C18</v>
      </c>
      <c r="V154" s="17">
        <v>0.4</v>
      </c>
      <c r="W154" s="17">
        <v>0.5</v>
      </c>
      <c r="X154" s="17">
        <v>0.5</v>
      </c>
      <c r="Y154" s="17">
        <v>0.6</v>
      </c>
      <c r="Z154" s="17">
        <v>0.6</v>
      </c>
      <c r="AA154" s="17">
        <v>0.6</v>
      </c>
      <c r="AB154" s="17">
        <v>0.6</v>
      </c>
      <c r="AC154" s="17">
        <v>0.6</v>
      </c>
      <c r="AD154" s="17">
        <v>0.6</v>
      </c>
      <c r="AE154" s="17">
        <v>0.6</v>
      </c>
      <c r="AF154" s="2"/>
      <c r="AG154" s="2"/>
    </row>
    <row r="155" spans="2:33">
      <c r="B155" t="s">
        <v>51</v>
      </c>
      <c r="U155" s="7">
        <f>U10</f>
        <v>100</v>
      </c>
      <c r="V155" s="2">
        <f t="array" ref="V155">V154*U155</f>
        <v>40</v>
      </c>
      <c r="W155" s="2">
        <f t="array" ref="W155">W154*V155</f>
        <v>20</v>
      </c>
      <c r="X155" s="2">
        <f t="array" ref="X155">X154*W155</f>
        <v>10</v>
      </c>
      <c r="Y155" s="2">
        <f t="array" ref="Y155">Y154*X155</f>
        <v>6</v>
      </c>
      <c r="Z155" s="2">
        <f t="array" ref="Z155">Z154*Y155</f>
        <v>3.5999999999999996</v>
      </c>
      <c r="AA155" s="2">
        <f t="array" ref="AA155">AA154*Z155</f>
        <v>2.1599999999999997</v>
      </c>
      <c r="AB155" s="2">
        <f t="array" ref="AB155">AB154*AA155</f>
        <v>1.2959999999999998</v>
      </c>
      <c r="AC155" s="2">
        <f t="array" ref="AC155">AC154*AB155</f>
        <v>0.77759999999999985</v>
      </c>
      <c r="AD155" s="2">
        <f t="array" ref="AD155">AD154*AC155</f>
        <v>0.46655999999999986</v>
      </c>
      <c r="AE155" s="2">
        <f t="array" ref="AE155">AE154*AD155</f>
        <v>0.27993599999999991</v>
      </c>
      <c r="AF155" s="2">
        <f t="array" ref="AF155">AF154*AE155</f>
        <v>0</v>
      </c>
      <c r="AG155" s="2">
        <f t="array" ref="AG155">AG154*AF155</f>
        <v>0</v>
      </c>
    </row>
    <row r="156" spans="2:33">
      <c r="B156" t="s">
        <v>152</v>
      </c>
      <c r="U156" s="2"/>
      <c r="V156" s="2" t="str">
        <f t="array" ref="V156:AF156">C112:M112</f>
        <v>C19</v>
      </c>
      <c r="W156" s="17">
        <v>0.4</v>
      </c>
      <c r="X156" s="17">
        <v>0.5</v>
      </c>
      <c r="Y156" s="17">
        <v>0.5</v>
      </c>
      <c r="Z156" s="17">
        <v>0.6</v>
      </c>
      <c r="AA156" s="17">
        <v>0.6</v>
      </c>
      <c r="AB156" s="17">
        <v>0.6</v>
      </c>
      <c r="AC156" s="17">
        <v>0.6</v>
      </c>
      <c r="AD156" s="17">
        <v>0.6</v>
      </c>
      <c r="AE156" s="17">
        <v>0.6</v>
      </c>
      <c r="AF156" s="17">
        <v>0.6</v>
      </c>
      <c r="AG156" s="2"/>
    </row>
    <row r="157" spans="2:33">
      <c r="B157" t="s">
        <v>52</v>
      </c>
      <c r="V157" s="7">
        <f>V10</f>
        <v>100</v>
      </c>
      <c r="W157" s="2">
        <f t="array" ref="W157">W156*V157</f>
        <v>40</v>
      </c>
      <c r="X157" s="2">
        <f t="array" ref="X157">X156*W157</f>
        <v>20</v>
      </c>
      <c r="Y157" s="2">
        <f t="array" ref="Y157">Y156*X157</f>
        <v>10</v>
      </c>
      <c r="Z157" s="2">
        <f t="array" ref="Z157">Z156*Y157</f>
        <v>6</v>
      </c>
      <c r="AA157" s="2">
        <f t="array" ref="AA157">AA156*Z157</f>
        <v>3.5999999999999996</v>
      </c>
      <c r="AB157" s="2">
        <f t="array" ref="AB157">AB156*AA157</f>
        <v>2.1599999999999997</v>
      </c>
      <c r="AC157" s="2">
        <f t="array" ref="AC157">AC156*AB157</f>
        <v>1.2959999999999998</v>
      </c>
      <c r="AD157" s="2">
        <f t="array" ref="AD157">AD156*AC157</f>
        <v>0.77759999999999985</v>
      </c>
      <c r="AE157" s="2">
        <f t="array" ref="AE157">AE156*AD157</f>
        <v>0.46655999999999986</v>
      </c>
      <c r="AF157" s="2">
        <f t="array" ref="AF157">AF156*AE157</f>
        <v>0.27993599999999991</v>
      </c>
      <c r="AG157" s="2">
        <f t="array" ref="AG157">AG156*AF157</f>
        <v>0</v>
      </c>
    </row>
    <row r="158" spans="2:33">
      <c r="B158" t="s">
        <v>152</v>
      </c>
      <c r="V158" s="2"/>
      <c r="W158" s="2" t="str">
        <f t="array" ref="W158:AG158">C113:M113</f>
        <v>C20</v>
      </c>
      <c r="X158" s="17">
        <v>0.4</v>
      </c>
      <c r="Y158" s="17">
        <v>0.5</v>
      </c>
      <c r="Z158" s="17">
        <v>0.5</v>
      </c>
      <c r="AA158" s="17">
        <v>0.6</v>
      </c>
      <c r="AB158" s="17">
        <v>0.6</v>
      </c>
      <c r="AC158" s="17">
        <v>0.6</v>
      </c>
      <c r="AD158" s="17">
        <v>0.6</v>
      </c>
      <c r="AE158" s="17">
        <v>0.6</v>
      </c>
      <c r="AF158" s="17">
        <v>0.6</v>
      </c>
      <c r="AG158" s="17">
        <v>0.6</v>
      </c>
    </row>
    <row r="159" spans="2:33">
      <c r="B159" t="s">
        <v>53</v>
      </c>
      <c r="W159" s="7">
        <f>W10</f>
        <v>100</v>
      </c>
      <c r="X159" s="2">
        <f t="array" ref="X159">X158*W159</f>
        <v>40</v>
      </c>
      <c r="Y159" s="2">
        <f t="array" ref="Y159">Y158*X159</f>
        <v>20</v>
      </c>
      <c r="Z159" s="2">
        <f t="array" ref="Z159">Z158*Y159</f>
        <v>10</v>
      </c>
      <c r="AA159" s="2">
        <f t="array" ref="AA159">AA158*Z159</f>
        <v>6</v>
      </c>
      <c r="AB159" s="2">
        <f t="array" ref="AB159">AB158*AA159</f>
        <v>3.5999999999999996</v>
      </c>
      <c r="AC159" s="2">
        <f t="array" ref="AC159">AC158*AB159</f>
        <v>2.1599999999999997</v>
      </c>
      <c r="AD159" s="2">
        <f t="array" ref="AD159">AD158*AC159</f>
        <v>1.2959999999999998</v>
      </c>
      <c r="AE159" s="2">
        <f t="array" ref="AE159">AE158*AD159</f>
        <v>0.77759999999999985</v>
      </c>
      <c r="AF159" s="2">
        <f t="array" ref="AF159">AF158*AE159</f>
        <v>0.46655999999999986</v>
      </c>
      <c r="AG159" s="2">
        <f t="array" ref="AG159">AG158*AF159</f>
        <v>0.27993599999999991</v>
      </c>
    </row>
    <row r="160" spans="2:33">
      <c r="C160" s="2"/>
      <c r="D160" s="2"/>
      <c r="E160" s="2"/>
      <c r="F160" s="2"/>
      <c r="G160" s="2"/>
      <c r="H160" s="2"/>
      <c r="I160" s="2"/>
      <c r="J160" s="2"/>
      <c r="K160" s="2"/>
      <c r="L160" s="2"/>
      <c r="M160" s="7"/>
      <c r="N160" s="2"/>
      <c r="O160" s="2"/>
      <c r="P160" s="2"/>
      <c r="Q160" s="2"/>
      <c r="R160" s="2"/>
      <c r="S160" s="2"/>
      <c r="U160" s="2"/>
      <c r="V160" s="2"/>
      <c r="W160" s="2"/>
      <c r="X160" s="2"/>
      <c r="Y160" s="2"/>
      <c r="Z160" s="2"/>
      <c r="AA160" s="2"/>
      <c r="AB160" s="2"/>
      <c r="AC160" s="2"/>
      <c r="AD160" s="2"/>
      <c r="AE160" s="2"/>
      <c r="AF160" s="2"/>
      <c r="AG160" s="2"/>
    </row>
    <row r="161" spans="1:39">
      <c r="B161" s="4" t="s">
        <v>153</v>
      </c>
      <c r="C161" s="5">
        <f t="array" ref="C161">C119+C121+C123+C125+C127+C129+C131+C133+C135+C137+C139+C141+C143+C145+C147+C149+C151+C153+C155+C157+C159</f>
        <v>100</v>
      </c>
      <c r="D161" s="5">
        <f t="array" ref="D161">D119+D121+D123+D125+D127+D129+D131+D133+D135+D137+D139+D141+D143+D145+D147+D149+D151+D153+D155+D157+D159</f>
        <v>100</v>
      </c>
      <c r="E161" s="5">
        <f t="array" ref="E161">E119+E121+E123+E125+E127+E129+E131+E133+E135+E137+E139+E141+E143+E145+E147+E149+E151+E153+E155+E157+E159</f>
        <v>75</v>
      </c>
      <c r="F161" s="5">
        <f t="array" ref="F161">F119+F121+F123+F125+F127+F129+F131+F133+F135+F137+F139+F141+F143+F145+F147+F149+F151+F153+F155+F157+F159</f>
        <v>85</v>
      </c>
      <c r="G161" s="5">
        <f t="array" ref="G161">G119+G121+G123+G125+G127+G129+G131+G133+G135+G137+G139+G141+G143+G145+G147+G149+G151+G153+G155+G157+G159</f>
        <v>112.5</v>
      </c>
      <c r="H161" s="5">
        <f t="array" ref="H161">H119+H121+H123+H125+H127+H129+H131+H133+H135+H137+H139+H141+H143+H145+H147+H149+H151+H153+H155+H157+H159</f>
        <v>148.75</v>
      </c>
      <c r="I161" s="5">
        <f t="array" ref="I161">I119+I121+I123+I125+I127+I129+I131+I133+I135+I137+I139+I141+I143+I145+I147+I149+I151+I153+I155+I157+I159</f>
        <v>164.1875</v>
      </c>
      <c r="J161" s="5">
        <f t="array" ref="J161">J119+J121+J123+J125+J127+J129+J131+J133+J135+J137+J139+J141+J143+J145+J147+J149+J151+J153+J155+J157+J159</f>
        <v>144.16874999999999</v>
      </c>
      <c r="K161" s="5">
        <f t="array" ref="K161">K119+K121+K123+K125+K127+K129+K131+K133+K135+K137+K139+K141+K143+K145+K147+K149+K151+K153+K155+K157+K159</f>
        <v>110.34625</v>
      </c>
      <c r="L161" s="5">
        <f t="array" ref="L161">L119+L121+L123+L125+L127+L129+L131+L133+L135+L137+L139+L141+L143+L145+L147+L149+L151+L153+L155+L157+L159</f>
        <v>70.72775</v>
      </c>
      <c r="M161" s="5">
        <f t="array" ref="M161">M119+M121+M123+M125+M127+M129+M131+M133+M135+M137+M139+M141+M143+M145+M147+M149+M151+M153+M155+M157+M159</f>
        <v>79.244650000000007</v>
      </c>
      <c r="N161" s="5">
        <f t="array" ref="N161">N119+N121+N123+N125+N127+N129+N131+N133+N135+N137+N139+N141+N143+N145+N147+N149+N151+N153+N155+N157+N159</f>
        <v>132.12419</v>
      </c>
      <c r="O161" s="5">
        <f t="array" ref="O161">O119+O121+O123+O125+O127+O129+O131+O133+O135+O137+O139+O141+O143+O145+O147+O149+O151+O153+O155+O157+O159</f>
        <v>148.078744</v>
      </c>
      <c r="P161" s="5">
        <f t="array" ref="P161">P119+P121+P123+P125+P127+P129+P131+P133+P135+P137+P139+P141+P143+P145+P147+P149+P151+P153+P155+P157+P159</f>
        <v>152.62846400000001</v>
      </c>
      <c r="Q161" s="5">
        <f t="array" ref="Q161">Q119+Q121+Q123+Q125+Q127+Q129+Q131+Q133+Q135+Q137+Q139+Q141+Q143+Q145+Q147+Q149+Q151+Q153+Q155+Q157+Q159</f>
        <v>153.70288239999999</v>
      </c>
      <c r="R161" s="5">
        <f t="array" ref="R161">R119+R121+R123+R125+R127+R129+R131+R133+R135+R137+R139+R141+R143+R145+R147+R149+R151+R153+R155+R157+R159</f>
        <v>154.19408276000001</v>
      </c>
      <c r="S161" s="5">
        <f t="array" ref="S161">S119+S121+S123+S125+S127+S129+S131+S133+S135+S137+S139+S141+S143+S145+S147+S149+S151+S153+S155+S157+S159</f>
        <v>159.02153255000002</v>
      </c>
      <c r="T161" s="5">
        <f t="array" ref="T161">T119+T121+T123+T125+T127+T129+T131+T133+T135+T137+T139+T141+T143+T145+T147+T149+T151+T153+T155+T157+T159</f>
        <v>167.36644583250001</v>
      </c>
      <c r="U161" s="5">
        <f t="array" ref="U161">U119+U121+U123+U125+U127+U129+U131+U133+U135+U137+U139+U141+U143+U145+U147+U149+U151+U153+U155+U157+U159</f>
        <v>172.31857408937501</v>
      </c>
      <c r="V161" s="5">
        <f t="array" ref="V161">V119+V121+V123+V125+V127+V129+V131+V133+V135+V137+V139+V141+V143+V145+V147+V149+V151+V153+V155+V157+V159</f>
        <v>176.81163200328126</v>
      </c>
      <c r="W161" s="5">
        <f t="array" ref="W161">W119+W121+W123+W125+W127+W129+W131+W133+W135+W137+W139+W141+W143+W145+W147+W149+W151+W153+W155+W157+W159</f>
        <v>179.88380905714843</v>
      </c>
      <c r="X161" s="5">
        <f t="array" ref="X161">X119+X121+X123+X125+X127+X129+X131+X133+X135+X137+X139+X141+X143+X145+X147+X149+X151+X153+X155+X157+X159</f>
        <v>81.857498162001946</v>
      </c>
      <c r="Y161" s="5">
        <f t="array" ref="Y161">Y119+Y121+Y123+Y125+Y127+Y129+Y131+Y133+Y135+Y137+Y139+Y141+Y143+Y145+Y147+Y149+Y151+Y153+Y155+Y157+Y159</f>
        <v>43.089158865126954</v>
      </c>
      <c r="Z161" s="5">
        <f t="array" ref="Z161">Z119+Z121+Z123+Z125+Z127+Z129+Z131+Z133+Z135+Z137+Z139+Z141+Z143+Z145+Z147+Z149+Z151+Z153+Z155+Z157+Z159</f>
        <v>23.844240111220703</v>
      </c>
      <c r="AA161" s="5">
        <f t="array" ref="AA161">AA119+AA121+AA123+AA125+AA127+AA129+AA131+AA133+AA135+AA137+AA139+AA141+AA143+AA145+AA147+AA149+AA151+AA153+AA155+AA157+AA159</f>
        <v>14.302918547353514</v>
      </c>
      <c r="AB161" s="5">
        <f t="array" ref="AB161">AB119+AB121+AB123+AB125+AB127+AB129+AB131+AB133+AB135+AB137+AB139+AB141+AB143+AB145+AB147+AB149+AB151+AB153+AB155+AB157+AB159</f>
        <v>8.5800959999999993</v>
      </c>
      <c r="AC161" s="5">
        <f t="array" ref="AC161">AC119+AC121+AC123+AC125+AC127+AC129+AC131+AC133+AC135+AC137+AC139+AC141+AC143+AC145+AC147+AC149+AC151+AC153+AC155+AC157+AC159</f>
        <v>4.9800959999999996</v>
      </c>
      <c r="AD161" s="5">
        <f t="array" ref="AD161">AD119+AD121+AD123+AD125+AD127+AD129+AD131+AD133+AD135+AD137+AD139+AD141+AD143+AD145+AD147+AD149+AD151+AD153+AD155+AD157+AD159</f>
        <v>2.8200959999999995</v>
      </c>
      <c r="AE161" s="5">
        <f t="array" ref="AE161">AE119+AE121+AE123+AE125+AE127+AE129+AE131+AE133+AE135+AE137+AE139+AE141+AE143+AE145+AE147+AE149+AE151+AE153+AE155+AE157+AE159</f>
        <v>1.5240959999999997</v>
      </c>
      <c r="AF161" s="5">
        <f t="array" ref="AF161">AF119+AF121+AF123+AF125+AF127+AF129+AF131+AF133+AF135+AF137+AF139+AF141+AF143+AF145+AF147+AF149+AF151+AF153+AF155+AF157+AF159</f>
        <v>0.74649599999999983</v>
      </c>
      <c r="AG161" s="5">
        <f t="array" ref="AG161">AG119+AG121+AG123+AG125+AG127+AG129+AG131+AG133+AG135+AG137+AG139+AG141+AG143+AG145+AG147+AG149+AG151+AG153+AG155+AG157+AG159</f>
        <v>0.27993599999999991</v>
      </c>
    </row>
    <row r="162" spans="1:39">
      <c r="B162" s="3" t="s">
        <v>155</v>
      </c>
      <c r="C162" s="6">
        <v>0</v>
      </c>
      <c r="D162" s="6">
        <f t="array" ref="D162">D121/D119</f>
        <v>1</v>
      </c>
      <c r="E162" s="6">
        <f t="array" ref="E162">E123/(E161-E123)</f>
        <v>0.5</v>
      </c>
      <c r="F162" s="6">
        <f t="array" ref="F162">F125/(F161-F125)</f>
        <v>1.4285714285714286</v>
      </c>
      <c r="G162" s="6">
        <f t="array" ref="G162">G127/(G161-G127)</f>
        <v>2</v>
      </c>
      <c r="H162" s="6">
        <f t="array" ref="H162">H129/(H161-H129)</f>
        <v>2.0512820512820511</v>
      </c>
      <c r="I162" s="6">
        <f t="array" ref="I162">I131/(I161-I131)</f>
        <v>1.5579357351509251</v>
      </c>
      <c r="J162" s="6">
        <f t="array" ref="J162">J133/(J161-J133)</f>
        <v>1.0843046896177828</v>
      </c>
      <c r="K162" s="6">
        <f t="array" ref="K162">K135/(K161-K135)</f>
        <v>0.82855189841953725</v>
      </c>
      <c r="L162" s="6">
        <f t="array" ref="L162">L137/(L161-L137)</f>
        <v>0.54671397564935953</v>
      </c>
      <c r="M162" s="6">
        <f t="array" ref="M162">M139/(M161-M139)</f>
        <v>1.709714426399358</v>
      </c>
      <c r="N162" s="3">
        <f t="array" ref="N162">N141/(N161-N141)</f>
        <v>3.1129189560888539</v>
      </c>
      <c r="O162" s="3">
        <f t="array" ref="O162">O143/(O161-O143)</f>
        <v>2.0799212225677111</v>
      </c>
      <c r="P162" s="3">
        <f t="array" ref="P162">P145/(P161-P145)</f>
        <v>1.9001124562556106</v>
      </c>
      <c r="Q162" s="3">
        <f t="array" ref="Q162">Q147/(Q161-Q147)</f>
        <v>1.8620974430229096</v>
      </c>
      <c r="R162" s="3">
        <f t="array" ref="R162">R149/(R161-R149)</f>
        <v>1.8452199005351331</v>
      </c>
      <c r="S162" s="3">
        <f t="array" ref="S162">S151/(S161-S151)</f>
        <v>1.6942969062229132</v>
      </c>
      <c r="T162" s="3">
        <f t="array" ref="T162">T153/(T161-T153)</f>
        <v>1.4844185226669089</v>
      </c>
      <c r="U162" s="3">
        <f t="array" ref="U162">U155/(U161-U155)</f>
        <v>1.382770626484074</v>
      </c>
      <c r="V162" s="3">
        <f t="array" ref="V162">V157/(V161-V157)</f>
        <v>1.3018861517709737</v>
      </c>
      <c r="W162" s="3">
        <f t="array" ref="W162">W159/(W161-W159)</f>
        <v>1.2518181241014754</v>
      </c>
      <c r="X162">
        <v>0</v>
      </c>
      <c r="Y162">
        <v>0</v>
      </c>
      <c r="Z162">
        <v>0</v>
      </c>
      <c r="AA162">
        <v>0</v>
      </c>
      <c r="AB162">
        <v>0</v>
      </c>
      <c r="AC162">
        <v>0</v>
      </c>
      <c r="AD162">
        <v>0</v>
      </c>
      <c r="AE162">
        <v>0</v>
      </c>
      <c r="AF162">
        <v>0</v>
      </c>
      <c r="AG162">
        <v>0</v>
      </c>
    </row>
    <row r="163" spans="1:39" ht="13" customHeight="1"/>
    <row r="164" spans="1:39" ht="26" customHeight="1">
      <c r="A164" s="75" t="s">
        <v>204</v>
      </c>
      <c r="B164" s="75"/>
      <c r="C164" s="75"/>
      <c r="D164" s="75"/>
      <c r="E164" s="75"/>
      <c r="F164" s="75"/>
      <c r="G164" s="75"/>
      <c r="H164" s="75"/>
      <c r="I164" s="75"/>
      <c r="J164" s="75"/>
      <c r="K164" s="75"/>
      <c r="L164" s="75"/>
      <c r="M164" s="75"/>
      <c r="N164" s="75"/>
    </row>
    <row r="165" spans="1:39" ht="13" customHeight="1">
      <c r="A165" s="1"/>
      <c r="B165" s="1"/>
      <c r="C165" s="1"/>
      <c r="D165" s="1"/>
      <c r="E165" s="1"/>
      <c r="F165" s="1"/>
      <c r="G165" s="1"/>
      <c r="H165" s="1"/>
      <c r="I165" s="1"/>
      <c r="J165" s="1"/>
      <c r="K165" s="1"/>
      <c r="L165" s="1"/>
      <c r="M165" s="1"/>
      <c r="N165" s="1"/>
    </row>
    <row r="166" spans="1:39">
      <c r="B166" t="s">
        <v>70</v>
      </c>
      <c r="O166" t="s">
        <v>71</v>
      </c>
      <c r="AC166" t="s">
        <v>97</v>
      </c>
    </row>
    <row r="167" spans="1:39" ht="39">
      <c r="C167" s="1" t="s">
        <v>28</v>
      </c>
      <c r="D167" s="1" t="s">
        <v>9</v>
      </c>
      <c r="E167" s="1" t="s">
        <v>117</v>
      </c>
      <c r="F167" s="1" t="s">
        <v>118</v>
      </c>
      <c r="G167" s="1" t="s">
        <v>119</v>
      </c>
      <c r="H167" s="1" t="s">
        <v>120</v>
      </c>
      <c r="I167" s="1" t="s">
        <v>121</v>
      </c>
      <c r="J167" s="1" t="s">
        <v>122</v>
      </c>
      <c r="K167" s="1" t="s">
        <v>123</v>
      </c>
      <c r="L167" s="1" t="s">
        <v>124</v>
      </c>
      <c r="M167" s="1" t="s">
        <v>27</v>
      </c>
      <c r="P167" s="1" t="s">
        <v>28</v>
      </c>
      <c r="Q167" s="1" t="s">
        <v>9</v>
      </c>
      <c r="R167" s="1" t="s">
        <v>117</v>
      </c>
      <c r="S167" s="1" t="s">
        <v>118</v>
      </c>
      <c r="T167" s="1" t="s">
        <v>119</v>
      </c>
      <c r="U167" s="1" t="s">
        <v>120</v>
      </c>
      <c r="V167" s="1" t="s">
        <v>121</v>
      </c>
      <c r="W167" s="1" t="s">
        <v>122</v>
      </c>
      <c r="X167" s="1" t="s">
        <v>123</v>
      </c>
      <c r="Y167" s="1" t="s">
        <v>124</v>
      </c>
      <c r="Z167" s="1" t="s">
        <v>27</v>
      </c>
      <c r="AC167" s="1" t="s">
        <v>28</v>
      </c>
      <c r="AD167" s="1" t="s">
        <v>9</v>
      </c>
      <c r="AE167" s="1" t="s">
        <v>117</v>
      </c>
      <c r="AF167" s="1" t="s">
        <v>118</v>
      </c>
      <c r="AG167" s="1" t="s">
        <v>119</v>
      </c>
      <c r="AH167" s="1" t="s">
        <v>120</v>
      </c>
      <c r="AI167" s="1" t="s">
        <v>121</v>
      </c>
      <c r="AJ167" s="1" t="s">
        <v>122</v>
      </c>
      <c r="AK167" s="1" t="s">
        <v>123</v>
      </c>
      <c r="AL167" s="1" t="s">
        <v>124</v>
      </c>
      <c r="AM167" s="1" t="s">
        <v>27</v>
      </c>
    </row>
    <row r="168" spans="1:39">
      <c r="C168" s="1">
        <v>0</v>
      </c>
      <c r="D168" s="1">
        <v>1</v>
      </c>
      <c r="E168" s="1">
        <v>2</v>
      </c>
      <c r="F168" s="1">
        <v>3</v>
      </c>
      <c r="G168" s="1">
        <v>4</v>
      </c>
      <c r="H168" s="1">
        <v>5</v>
      </c>
      <c r="I168" s="1">
        <v>6</v>
      </c>
      <c r="J168" s="1">
        <v>7</v>
      </c>
      <c r="K168" s="1">
        <v>8</v>
      </c>
      <c r="L168" s="1">
        <v>9</v>
      </c>
      <c r="M168" s="1">
        <v>10</v>
      </c>
      <c r="O168" t="s">
        <v>156</v>
      </c>
      <c r="AB168" t="s">
        <v>156</v>
      </c>
    </row>
    <row r="169" spans="1:39" ht="13" customHeight="1">
      <c r="B169" t="s">
        <v>34</v>
      </c>
      <c r="C169" s="48">
        <f t="array" ref="C169:M169">C119:M119</f>
        <v>100</v>
      </c>
      <c r="D169" s="35">
        <v>50</v>
      </c>
      <c r="E169" s="35">
        <v>25</v>
      </c>
      <c r="F169" s="35">
        <v>12.5</v>
      </c>
      <c r="G169" s="35">
        <v>6.25</v>
      </c>
      <c r="H169" s="35">
        <v>3.125</v>
      </c>
      <c r="I169" s="35">
        <v>1.875</v>
      </c>
      <c r="J169" s="35">
        <v>1.125</v>
      </c>
      <c r="K169" s="35">
        <v>0.67499999999999993</v>
      </c>
      <c r="L169" s="35">
        <v>0.40499999999999997</v>
      </c>
      <c r="M169" s="35">
        <v>0.24299999999999997</v>
      </c>
      <c r="O169">
        <v>0</v>
      </c>
      <c r="Q169" s="35">
        <f t="array" ref="Q169:Z169">C169:L169-D169:M169</f>
        <v>50</v>
      </c>
      <c r="R169" s="35">
        <v>25</v>
      </c>
      <c r="S169" s="35">
        <v>12.5</v>
      </c>
      <c r="T169" s="35">
        <v>6.25</v>
      </c>
      <c r="U169" s="35">
        <v>3.125</v>
      </c>
      <c r="V169" s="35">
        <v>1.25</v>
      </c>
      <c r="W169" s="35">
        <v>0.75</v>
      </c>
      <c r="X169" s="35">
        <v>0.45000000000000007</v>
      </c>
      <c r="Y169" s="35">
        <v>0.26999999999999996</v>
      </c>
      <c r="Z169" s="35">
        <v>0.16200000000000001</v>
      </c>
      <c r="AB169">
        <v>0</v>
      </c>
      <c r="AC169">
        <v>0</v>
      </c>
      <c r="AD169" s="3">
        <f t="array" ref="AD169">Q169/C169</f>
        <v>0.5</v>
      </c>
      <c r="AE169" s="3">
        <f t="array" ref="AE169">(Q169+R169)/C169</f>
        <v>0.75</v>
      </c>
      <c r="AF169" s="3">
        <f t="array" ref="AF169">(Q169+R169+S169)/C169</f>
        <v>0.875</v>
      </c>
      <c r="AG169" s="3">
        <f t="array" ref="AG169">(Q169+R169+S169+T169)/C169</f>
        <v>0.9375</v>
      </c>
      <c r="AH169" s="3">
        <f t="array" ref="AH169">(Q169+R169+S169+T169+U169)/C169</f>
        <v>0.96875</v>
      </c>
      <c r="AI169" s="3">
        <f t="array" ref="AI169">(Q169+R169+S169+T169+U169+V169)/C169</f>
        <v>0.98124999999999996</v>
      </c>
      <c r="AJ169" s="3">
        <f t="array" ref="AJ169">(Q169+R169+S169+T169+U169+V169+W169)/C169</f>
        <v>0.98875000000000002</v>
      </c>
      <c r="AK169" s="3">
        <f t="array" ref="AK169">(Q169+R169+S169+T169+U169+V169+W169+X169)/C169</f>
        <v>0.99325000000000008</v>
      </c>
      <c r="AL169" s="3">
        <f t="array" ref="AL169">(Q169+R169+S169+T169+U169+V169+W169+X169+Y169)/C169</f>
        <v>0.99595</v>
      </c>
      <c r="AM169" s="3">
        <f t="array" ref="AM169">(Q169+R169+S169+T169+U169+V169+W169+X169+Y169+Z169)/C169</f>
        <v>0.99757000000000007</v>
      </c>
    </row>
    <row r="170" spans="1:39" ht="13" customHeight="1">
      <c r="B170" t="s">
        <v>33</v>
      </c>
      <c r="C170" s="48">
        <f t="array" ref="C170:M170">D121:N121</f>
        <v>50</v>
      </c>
      <c r="D170" s="35">
        <v>25</v>
      </c>
      <c r="E170" s="35">
        <v>12.5</v>
      </c>
      <c r="F170" s="35">
        <v>6.25</v>
      </c>
      <c r="G170" s="35">
        <v>3.125</v>
      </c>
      <c r="H170" s="35">
        <v>1.5625</v>
      </c>
      <c r="I170" s="35">
        <v>1.09375</v>
      </c>
      <c r="J170" s="35">
        <v>0.65625</v>
      </c>
      <c r="K170" s="35">
        <v>0.39374999999999999</v>
      </c>
      <c r="L170" s="35">
        <v>0.23624999999999999</v>
      </c>
      <c r="M170" s="35">
        <v>0.14174999999999999</v>
      </c>
      <c r="O170">
        <v>1</v>
      </c>
      <c r="Q170" s="35">
        <f t="array" ref="Q170:Z170">C170:L170-D170:M170</f>
        <v>25</v>
      </c>
      <c r="R170" s="35">
        <v>12.5</v>
      </c>
      <c r="S170" s="35">
        <v>6.25</v>
      </c>
      <c r="T170" s="35">
        <v>3.125</v>
      </c>
      <c r="U170" s="35">
        <v>1.5625</v>
      </c>
      <c r="V170" s="35">
        <v>0.46875</v>
      </c>
      <c r="W170" s="35">
        <v>0.4375</v>
      </c>
      <c r="X170" s="35">
        <v>0.26250000000000001</v>
      </c>
      <c r="Y170" s="35">
        <v>0.1575</v>
      </c>
      <c r="Z170" s="35">
        <v>9.4500000000000001E-2</v>
      </c>
      <c r="AB170">
        <v>1</v>
      </c>
      <c r="AC170">
        <v>0</v>
      </c>
      <c r="AD170" s="3">
        <f t="array" ref="AD170">Q170/C170</f>
        <v>0.5</v>
      </c>
      <c r="AE170" s="3">
        <f t="array" ref="AE170">(Q170+R170)/C170</f>
        <v>0.75</v>
      </c>
      <c r="AF170" s="3">
        <f t="array" ref="AF170">(Q170+R170+S170)/C170</f>
        <v>0.875</v>
      </c>
      <c r="AG170" s="3">
        <f t="array" ref="AG170">(Q170+R170+S170+T170)/C170</f>
        <v>0.9375</v>
      </c>
      <c r="AH170" s="3">
        <f t="array" ref="AH170">(Q170+R170+S170+T170+U170)/C170</f>
        <v>0.96875</v>
      </c>
      <c r="AI170" s="3">
        <f t="array" ref="AI170">(Q170+R170+S170+T170+U170+V170)/C170</f>
        <v>0.97812500000000002</v>
      </c>
      <c r="AJ170" s="3">
        <f t="array" ref="AJ170">(Q170+R170+S170+T170+U170+V170+W170)/C170</f>
        <v>0.98687499999999995</v>
      </c>
      <c r="AK170" s="3">
        <f t="array" ref="AK170">(Q170+R170+S170+T170+U170+V170+W170+X170)/C170</f>
        <v>0.99212500000000003</v>
      </c>
      <c r="AL170" s="3">
        <f t="array" ref="AL170">(Q170+R170+S170+T170+U170+V170+W170+X170+Y170)/C170</f>
        <v>0.99527500000000002</v>
      </c>
      <c r="AM170" s="3">
        <f t="array" ref="AM170">(Q170+R170+S170+T170+U170+V170+W170+X170+Y170+Z170)/C170</f>
        <v>0.99716499999999997</v>
      </c>
    </row>
    <row r="171" spans="1:39" ht="13" customHeight="1">
      <c r="B171" t="s">
        <v>35</v>
      </c>
      <c r="C171" s="48">
        <f t="array" ref="C171:M171">E123:O123</f>
        <v>25</v>
      </c>
      <c r="D171" s="35">
        <v>10</v>
      </c>
      <c r="E171" s="35">
        <v>5</v>
      </c>
      <c r="F171" s="35">
        <v>2.5</v>
      </c>
      <c r="G171" s="35">
        <v>0.75000000000000011</v>
      </c>
      <c r="H171" s="35">
        <v>0.45000000000000007</v>
      </c>
      <c r="I171" s="35">
        <v>0.315</v>
      </c>
      <c r="J171" s="35">
        <v>0.189</v>
      </c>
      <c r="K171" s="35">
        <v>0.1134</v>
      </c>
      <c r="L171" s="35">
        <v>6.8040000000000003E-2</v>
      </c>
      <c r="M171" s="35">
        <v>4.0823999999999999E-2</v>
      </c>
      <c r="O171">
        <v>2</v>
      </c>
      <c r="Q171" s="35">
        <f t="array" ref="Q171:Z171">C171:L171-D171:M171</f>
        <v>15</v>
      </c>
      <c r="R171" s="35">
        <v>5</v>
      </c>
      <c r="S171" s="35">
        <v>2.5</v>
      </c>
      <c r="T171" s="35">
        <v>1.75</v>
      </c>
      <c r="U171" s="35">
        <v>0.30000000000000004</v>
      </c>
      <c r="V171" s="35">
        <v>0.13500000000000006</v>
      </c>
      <c r="W171" s="35">
        <v>0.126</v>
      </c>
      <c r="X171" s="35">
        <v>7.5600000000000001E-2</v>
      </c>
      <c r="Y171" s="35">
        <v>4.5359999999999998E-2</v>
      </c>
      <c r="Z171" s="35">
        <v>2.7216000000000004E-2</v>
      </c>
      <c r="AB171">
        <v>2</v>
      </c>
      <c r="AC171">
        <v>0</v>
      </c>
      <c r="AD171" s="3">
        <f t="array" ref="AD171">Q171/C171</f>
        <v>0.6</v>
      </c>
      <c r="AE171" s="3">
        <f t="array" ref="AE171">(Q171+R171)/C171</f>
        <v>0.8</v>
      </c>
      <c r="AF171" s="3">
        <f t="array" ref="AF171">(Q171+R171+S171)/C171</f>
        <v>0.9</v>
      </c>
      <c r="AG171" s="3">
        <f t="array" ref="AG171">(Q171+R171+S171+T171)/C171</f>
        <v>0.97</v>
      </c>
      <c r="AH171" s="3">
        <f t="array" ref="AH171">(Q171+R171+S171+T171+U171)/C171</f>
        <v>0.98199999999999998</v>
      </c>
      <c r="AI171" s="3">
        <f t="array" ref="AI171">(Q171+R171+S171+T171+U171+V171)/C171</f>
        <v>0.98740000000000006</v>
      </c>
      <c r="AJ171" s="3">
        <f t="array" ref="AJ171">(Q171+R171+S171+T171+U171+V171+W171)/C171</f>
        <v>0.9924400000000001</v>
      </c>
      <c r="AK171" s="3">
        <f t="array" ref="AK171">(Q171+R171+S171+T171+U171+V171+W171+X171)/C171</f>
        <v>0.99546400000000024</v>
      </c>
      <c r="AL171" s="3">
        <f t="array" ref="AL171">(Q171+R171+S171+T171+U171+V171+W171+X171+Y171)/C171</f>
        <v>0.99727840000000012</v>
      </c>
      <c r="AM171" s="3">
        <f t="array" ref="AM171">(Q171+R171+S171+T171+U171+V171+W171+X171+Y171+Z171)/C171</f>
        <v>0.99836704000000009</v>
      </c>
    </row>
    <row r="172" spans="1:39" ht="13" customHeight="1">
      <c r="B172" t="s">
        <v>36</v>
      </c>
      <c r="C172" s="48">
        <f t="array" ref="C172:M172">F125:P125</f>
        <v>50</v>
      </c>
      <c r="D172" s="35">
        <v>20</v>
      </c>
      <c r="E172" s="35">
        <v>10</v>
      </c>
      <c r="F172" s="35">
        <v>5</v>
      </c>
      <c r="G172" s="35">
        <v>3</v>
      </c>
      <c r="H172" s="35">
        <v>1.7999999999999998</v>
      </c>
      <c r="I172" s="35">
        <v>1.0799999999999998</v>
      </c>
      <c r="J172" s="35">
        <v>0.64799999999999991</v>
      </c>
      <c r="K172" s="35">
        <v>0.38879999999999992</v>
      </c>
      <c r="L172" s="35">
        <v>0.23327999999999993</v>
      </c>
      <c r="M172" s="35">
        <v>0.13996799999999995</v>
      </c>
      <c r="O172">
        <v>3</v>
      </c>
      <c r="Q172" s="35">
        <f t="array" ref="Q172:Z172">C172:L172-D172:M172</f>
        <v>30</v>
      </c>
      <c r="R172" s="35">
        <v>10</v>
      </c>
      <c r="S172" s="35">
        <v>5</v>
      </c>
      <c r="T172" s="35">
        <v>2</v>
      </c>
      <c r="U172" s="35">
        <v>1.2000000000000002</v>
      </c>
      <c r="V172" s="35">
        <v>0.72</v>
      </c>
      <c r="W172" s="35">
        <v>0.43199999999999994</v>
      </c>
      <c r="X172" s="35">
        <v>0.25919999999999999</v>
      </c>
      <c r="Y172" s="35">
        <v>0.15551999999999999</v>
      </c>
      <c r="Z172" s="35">
        <v>9.3311999999999978E-2</v>
      </c>
      <c r="AB172">
        <v>3</v>
      </c>
      <c r="AC172">
        <v>0</v>
      </c>
      <c r="AD172" s="3">
        <f t="array" ref="AD172">Q172/C172</f>
        <v>0.6</v>
      </c>
      <c r="AE172" s="3">
        <f t="array" ref="AE172">(Q172+R172)/C172</f>
        <v>0.8</v>
      </c>
      <c r="AF172" s="3">
        <f t="array" ref="AF172">(Q172+R172+S172)/C172</f>
        <v>0.9</v>
      </c>
      <c r="AG172" s="3">
        <f t="array" ref="AG172">(Q172+R172+S172+T172)/C172</f>
        <v>0.94</v>
      </c>
      <c r="AH172" s="3">
        <f t="array" ref="AH172">(Q172+R172+S172+T172+U172)/C172</f>
        <v>0.96400000000000008</v>
      </c>
      <c r="AI172" s="3">
        <f t="array" ref="AI172">(Q172+R172+S172+T172+U172+V172)/C172</f>
        <v>0.97840000000000005</v>
      </c>
      <c r="AJ172" s="3">
        <f t="array" ref="AJ172">(Q172+R172+S172+T172+U172+V172+W172)/C172</f>
        <v>0.98704000000000003</v>
      </c>
      <c r="AK172" s="3">
        <f t="array" ref="AK172">(Q172+R172+S172+T172+U172+V172+W172+X172)/C172</f>
        <v>0.99222400000000011</v>
      </c>
      <c r="AL172" s="3">
        <f t="array" ref="AL172">(Q172+R172+S172+T172+U172+V172+W172+X172+Y172)/C172</f>
        <v>0.99533440000000017</v>
      </c>
      <c r="AM172" s="3">
        <f t="array" ref="AM172">(Q172+R172+S172+T172+U172+V172+W172+X172+Y172+Z172)/C172</f>
        <v>0.99720064000000008</v>
      </c>
    </row>
    <row r="173" spans="1:39" ht="13" customHeight="1">
      <c r="B173" t="s">
        <v>37</v>
      </c>
      <c r="C173" s="48">
        <f t="array" ref="C173:M173">G127:Q127</f>
        <v>75</v>
      </c>
      <c r="D173" s="35">
        <v>30</v>
      </c>
      <c r="E173" s="35">
        <v>15</v>
      </c>
      <c r="F173" s="35">
        <v>7.5</v>
      </c>
      <c r="G173" s="35">
        <v>4.5</v>
      </c>
      <c r="H173" s="35">
        <v>2.6999999999999997</v>
      </c>
      <c r="I173" s="35">
        <v>1.6199999999999999</v>
      </c>
      <c r="J173" s="35">
        <v>0.97199999999999986</v>
      </c>
      <c r="K173" s="35">
        <v>0.58319999999999994</v>
      </c>
      <c r="L173" s="35">
        <v>0.34991999999999995</v>
      </c>
      <c r="M173" s="35">
        <v>0.20995199999999997</v>
      </c>
      <c r="O173">
        <v>4</v>
      </c>
      <c r="Q173" s="35">
        <f t="array" ref="Q173:Z173">C173:L173-D173:M173</f>
        <v>45</v>
      </c>
      <c r="R173" s="35">
        <v>15</v>
      </c>
      <c r="S173" s="35">
        <v>7.5</v>
      </c>
      <c r="T173" s="35">
        <v>3</v>
      </c>
      <c r="U173" s="35">
        <v>1.8000000000000003</v>
      </c>
      <c r="V173" s="35">
        <v>1.0799999999999998</v>
      </c>
      <c r="W173" s="35">
        <v>0.64800000000000002</v>
      </c>
      <c r="X173" s="35">
        <v>0.38879999999999992</v>
      </c>
      <c r="Y173" s="35">
        <v>0.23327999999999999</v>
      </c>
      <c r="Z173" s="35">
        <v>0.13996799999999998</v>
      </c>
      <c r="AB173">
        <v>4</v>
      </c>
      <c r="AC173">
        <v>0</v>
      </c>
      <c r="AD173" s="3">
        <f t="array" ref="AD173">Q173/C173</f>
        <v>0.6</v>
      </c>
      <c r="AE173" s="3">
        <f t="array" ref="AE173">(Q173+R173)/C173</f>
        <v>0.8</v>
      </c>
      <c r="AF173" s="3">
        <f t="array" ref="AF173">(Q173+R173+S173)/C173</f>
        <v>0.9</v>
      </c>
      <c r="AG173" s="3">
        <f t="array" ref="AG173">(Q173+R173+S173+T173)/C173</f>
        <v>0.94</v>
      </c>
      <c r="AH173" s="3">
        <f t="array" ref="AH173">(Q173+R173+S173+T173+U173)/C173</f>
        <v>0.96399999999999997</v>
      </c>
      <c r="AI173" s="3">
        <f t="array" ref="AI173">(Q173+R173+S173+T173+U173+V173)/C173</f>
        <v>0.97839999999999994</v>
      </c>
      <c r="AJ173" s="3">
        <f t="array" ref="AJ173">(Q173+R173+S173+T173+U173+V173+W173)/C173</f>
        <v>0.98703999999999992</v>
      </c>
      <c r="AK173" s="3">
        <f t="array" ref="AK173">(Q173+R173+S173+T173+U173+V173+W173+X173)/C173</f>
        <v>0.99222399999999988</v>
      </c>
      <c r="AL173" s="3">
        <f t="array" ref="AL173">(Q173+R173+S173+T173+U173+V173+W173+X173+Y173)/C173</f>
        <v>0.99533439999999984</v>
      </c>
      <c r="AM173" s="3">
        <f t="array" ref="AM173">(Q173+R173+S173+T173+U173+V173+W173+X173+Y173+Z173)/C173</f>
        <v>0.99720063999999975</v>
      </c>
    </row>
    <row r="174" spans="1:39" ht="13" customHeight="1">
      <c r="B174" t="s">
        <v>38</v>
      </c>
      <c r="C174" s="48">
        <f t="array" ref="C174:M174">H129:R129</f>
        <v>100</v>
      </c>
      <c r="D174" s="35">
        <v>40</v>
      </c>
      <c r="E174" s="35">
        <v>16</v>
      </c>
      <c r="F174" s="35">
        <v>6.4</v>
      </c>
      <c r="G174" s="35">
        <v>2.5600000000000005</v>
      </c>
      <c r="H174" s="35">
        <v>1.0240000000000002</v>
      </c>
      <c r="I174" s="35">
        <v>0.40960000000000013</v>
      </c>
      <c r="J174" s="35">
        <v>0.16384000000000007</v>
      </c>
      <c r="K174" s="35">
        <v>6.5536000000000025E-2</v>
      </c>
      <c r="L174" s="35">
        <v>2.6214400000000013E-2</v>
      </c>
      <c r="M174" s="35">
        <v>1.0485760000000005E-2</v>
      </c>
      <c r="O174">
        <v>5</v>
      </c>
      <c r="Q174" s="35">
        <f t="array" ref="Q174:Z174">C174:L174-D174:M174</f>
        <v>60</v>
      </c>
      <c r="R174" s="35">
        <v>24</v>
      </c>
      <c r="S174" s="35">
        <v>9.6</v>
      </c>
      <c r="T174" s="35">
        <v>3.84</v>
      </c>
      <c r="U174" s="35">
        <v>1.5360000000000003</v>
      </c>
      <c r="V174" s="35">
        <v>0.61440000000000006</v>
      </c>
      <c r="W174" s="35">
        <v>0.24576000000000006</v>
      </c>
      <c r="X174" s="35">
        <v>9.8304000000000044E-2</v>
      </c>
      <c r="Y174" s="35">
        <v>3.9321600000000012E-2</v>
      </c>
      <c r="Z174" s="35">
        <v>1.5728640000000009E-2</v>
      </c>
      <c r="AB174">
        <v>5</v>
      </c>
      <c r="AC174">
        <v>0</v>
      </c>
      <c r="AD174" s="3">
        <f t="array" ref="AD174">Q174/C174</f>
        <v>0.6</v>
      </c>
      <c r="AE174" s="3">
        <f t="array" ref="AE174">(Q174+R174)/C174</f>
        <v>0.84</v>
      </c>
      <c r="AF174" s="3">
        <f t="array" ref="AF174">(Q174+R174+S174)/C174</f>
        <v>0.93599999999999994</v>
      </c>
      <c r="AG174" s="3">
        <f t="array" ref="AG174">(Q174+R174+S174+T174)/C174</f>
        <v>0.97439999999999993</v>
      </c>
      <c r="AH174" s="3">
        <f t="array" ref="AH174">(Q174+R174+S174+T174+U174)/C174</f>
        <v>0.98975999999999997</v>
      </c>
      <c r="AI174" s="3">
        <f t="array" ref="AI174">(Q174+R174+S174+T174+U174+V174)/C174</f>
        <v>0.99590400000000001</v>
      </c>
      <c r="AJ174" s="3">
        <f t="array" ref="AJ174">(Q174+R174+S174+T174+U174+V174+W174)/C174</f>
        <v>0.99836160000000007</v>
      </c>
      <c r="AK174" s="3">
        <f t="array" ref="AK174">(Q174+R174+S174+T174+U174+V174+W174+X174)/C174</f>
        <v>0.99934464000000001</v>
      </c>
      <c r="AL174" s="3">
        <f t="array" ref="AL174">(Q174+R174+S174+T174+U174+V174+W174+X174+Y174)/C174</f>
        <v>0.99973785599999998</v>
      </c>
      <c r="AM174" s="3">
        <f t="array" ref="AM174">(Q174+R174+S174+T174+U174+V174+W174+X174+Y174+Z174)/C174</f>
        <v>0.9998951424000001</v>
      </c>
    </row>
    <row r="175" spans="1:39" ht="13" customHeight="1">
      <c r="B175" t="s">
        <v>39</v>
      </c>
      <c r="C175" s="48">
        <f t="array" ref="C175:M175">I131:S131</f>
        <v>100</v>
      </c>
      <c r="D175" s="35">
        <v>40</v>
      </c>
      <c r="E175" s="35">
        <v>16</v>
      </c>
      <c r="F175" s="35">
        <v>6.4</v>
      </c>
      <c r="G175" s="35">
        <v>2.5600000000000005</v>
      </c>
      <c r="H175" s="35">
        <v>1.0240000000000002</v>
      </c>
      <c r="I175" s="35">
        <v>0.40960000000000013</v>
      </c>
      <c r="J175" s="35">
        <v>0.16384000000000007</v>
      </c>
      <c r="K175" s="35">
        <v>6.5536000000000025E-2</v>
      </c>
      <c r="L175" s="35">
        <v>0.4</v>
      </c>
      <c r="M175" s="35">
        <v>0.16000000000000003</v>
      </c>
      <c r="O175">
        <v>6</v>
      </c>
      <c r="Q175" s="35">
        <f t="array" ref="Q175:Z175">C175:L175-D175:M175</f>
        <v>60</v>
      </c>
      <c r="R175" s="35">
        <v>24</v>
      </c>
      <c r="S175" s="35">
        <v>9.6</v>
      </c>
      <c r="T175" s="35">
        <v>3.84</v>
      </c>
      <c r="U175" s="35">
        <v>1.5360000000000003</v>
      </c>
      <c r="V175" s="35">
        <v>0.61440000000000006</v>
      </c>
      <c r="W175" s="35">
        <v>0.24576000000000006</v>
      </c>
      <c r="X175" s="35">
        <v>9.8304000000000044E-2</v>
      </c>
      <c r="Y175" s="35">
        <v>-0.33446399999999998</v>
      </c>
      <c r="Z175" s="35">
        <v>0.24</v>
      </c>
      <c r="AB175">
        <v>6</v>
      </c>
      <c r="AC175">
        <v>0</v>
      </c>
      <c r="AD175" s="3">
        <f t="array" ref="AD175">Q175/C175</f>
        <v>0.6</v>
      </c>
      <c r="AE175" s="3">
        <f t="array" ref="AE175">(Q175+R175)/C175</f>
        <v>0.84</v>
      </c>
      <c r="AF175" s="3">
        <f t="array" ref="AF175">(Q175+R175+S175)/C175</f>
        <v>0.93599999999999994</v>
      </c>
      <c r="AG175" s="3">
        <f t="array" ref="AG175">(Q175+R175+S175+T175)/C175</f>
        <v>0.97439999999999993</v>
      </c>
      <c r="AH175" s="3">
        <f t="array" ref="AH175">(Q175+R175+S175+T175+U175)/C175</f>
        <v>0.98975999999999997</v>
      </c>
      <c r="AI175" s="3">
        <f t="array" ref="AI175">(Q175+R175+S175+T175+U175+V175)/C175</f>
        <v>0.99590400000000001</v>
      </c>
      <c r="AJ175" s="3">
        <f t="array" ref="AJ175">(Q175+R175+S175+T175+U175+V175+W175)/C175</f>
        <v>0.99836160000000007</v>
      </c>
      <c r="AK175" s="3">
        <f t="array" ref="AK175">(Q175+R175+S175+T175+U175+V175+W175+X175)/C175</f>
        <v>0.99934464000000001</v>
      </c>
      <c r="AL175" s="3">
        <f t="array" ref="AL175">(Q175+R175+S175+T175+U175+V175+W175+X175+Y175)/C175</f>
        <v>0.99600000000000011</v>
      </c>
      <c r="AM175" s="3">
        <f t="array" ref="AM175">(Q175+R175+S175+T175+U175+V175+W175+X175+Y175+Z175)/C175</f>
        <v>0.99840000000000007</v>
      </c>
    </row>
    <row r="176" spans="1:39" ht="13" customHeight="1">
      <c r="B176" t="s">
        <v>40</v>
      </c>
      <c r="C176" s="48">
        <f t="array" ref="C176:M176">J133:T133</f>
        <v>75</v>
      </c>
      <c r="D176" s="35">
        <v>30</v>
      </c>
      <c r="E176" s="35">
        <v>12</v>
      </c>
      <c r="F176" s="35">
        <v>4.8000000000000007</v>
      </c>
      <c r="G176" s="35">
        <v>1.9200000000000004</v>
      </c>
      <c r="H176" s="35">
        <v>0.76800000000000024</v>
      </c>
      <c r="I176" s="35">
        <v>0.30720000000000014</v>
      </c>
      <c r="J176" s="35">
        <v>0.12288000000000006</v>
      </c>
      <c r="K176" s="35">
        <v>4.9152000000000029E-2</v>
      </c>
      <c r="L176" s="35">
        <v>1.9660800000000013E-2</v>
      </c>
      <c r="M176" s="35">
        <v>7.8643200000000062E-3</v>
      </c>
      <c r="O176">
        <v>7</v>
      </c>
      <c r="Q176" s="35">
        <f t="array" ref="Q176:Z176">C176:L176-D176:M176</f>
        <v>45</v>
      </c>
      <c r="R176" s="35">
        <v>18</v>
      </c>
      <c r="S176" s="35">
        <v>7.1999999999999993</v>
      </c>
      <c r="T176" s="35">
        <v>2.8800000000000003</v>
      </c>
      <c r="U176" s="35">
        <v>1.1520000000000001</v>
      </c>
      <c r="V176" s="35">
        <v>0.4608000000000001</v>
      </c>
      <c r="W176" s="35">
        <v>0.18432000000000009</v>
      </c>
      <c r="X176" s="35">
        <v>7.372800000000003E-2</v>
      </c>
      <c r="Y176" s="35">
        <v>2.9491200000000016E-2</v>
      </c>
      <c r="Z176" s="35">
        <v>1.1796480000000007E-2</v>
      </c>
      <c r="AB176">
        <v>7</v>
      </c>
      <c r="AC176">
        <v>0</v>
      </c>
      <c r="AD176" s="3">
        <f t="array" ref="AD176">Q176/C176</f>
        <v>0.6</v>
      </c>
      <c r="AE176" s="3">
        <f t="array" ref="AE176">(Q176+R176)/C176</f>
        <v>0.84</v>
      </c>
      <c r="AF176" s="3">
        <f t="array" ref="AF176">(Q176+R176+S176)/C176</f>
        <v>0.93600000000000005</v>
      </c>
      <c r="AG176" s="3">
        <f t="array" ref="AG176">(Q176+R176+S176+T176)/C176</f>
        <v>0.97439999999999993</v>
      </c>
      <c r="AH176" s="3">
        <f t="array" ref="AH176">(Q176+R176+S176+T176+U176)/C176</f>
        <v>0.98975999999999997</v>
      </c>
      <c r="AI176" s="3">
        <f t="array" ref="AI176">(Q176+R176+S176+T176+U176+V176)/C176</f>
        <v>0.99590400000000012</v>
      </c>
      <c r="AJ176" s="3">
        <f t="array" ref="AJ176">(Q176+R176+S176+T176+U176+V176+W176)/C176</f>
        <v>0.99836160000000007</v>
      </c>
      <c r="AK176" s="3">
        <f t="array" ref="AK176">(Q176+R176+S176+T176+U176+V176+W176+X176)/C176</f>
        <v>0.99934464000000012</v>
      </c>
      <c r="AL176" s="3">
        <f t="array" ref="AL176">(Q176+R176+S176+T176+U176+V176+W176+X176+Y176)/C176</f>
        <v>0.99973785600000009</v>
      </c>
      <c r="AM176" s="3">
        <f t="array" ref="AM176">(Q176+R176+S176+T176+U176+V176+W176+X176+Y176+Z176)/C176</f>
        <v>0.9998951424000001</v>
      </c>
    </row>
    <row r="177" spans="1:39" ht="13" customHeight="1">
      <c r="B177" t="s">
        <v>41</v>
      </c>
      <c r="C177" s="48">
        <f t="array" ref="C177:M177">K135:U135</f>
        <v>50</v>
      </c>
      <c r="D177" s="35">
        <v>20</v>
      </c>
      <c r="E177" s="35">
        <v>8</v>
      </c>
      <c r="F177" s="35">
        <v>3.2</v>
      </c>
      <c r="G177" s="35">
        <v>1.2800000000000002</v>
      </c>
      <c r="H177" s="35">
        <v>0.51200000000000012</v>
      </c>
      <c r="I177" s="35">
        <v>0.20480000000000007</v>
      </c>
      <c r="J177" s="35">
        <v>8.1920000000000034E-2</v>
      </c>
      <c r="K177" s="35">
        <v>3.2768000000000012E-2</v>
      </c>
      <c r="L177" s="35">
        <v>1.3107200000000006E-2</v>
      </c>
      <c r="M177" s="35">
        <v>5.2428800000000027E-3</v>
      </c>
      <c r="O177">
        <v>8</v>
      </c>
      <c r="Q177" s="35">
        <f t="array" ref="Q177:Z177">C177:L177-D177:M177</f>
        <v>30</v>
      </c>
      <c r="R177" s="35">
        <v>12</v>
      </c>
      <c r="S177" s="35">
        <v>4.8</v>
      </c>
      <c r="T177" s="35">
        <v>1.92</v>
      </c>
      <c r="U177" s="35">
        <v>0.76800000000000013</v>
      </c>
      <c r="V177" s="35">
        <v>0.30720000000000003</v>
      </c>
      <c r="W177" s="35">
        <v>0.12288000000000003</v>
      </c>
      <c r="X177" s="35">
        <v>4.9152000000000022E-2</v>
      </c>
      <c r="Y177" s="35">
        <v>1.9660800000000006E-2</v>
      </c>
      <c r="Z177" s="35">
        <v>7.8643200000000045E-3</v>
      </c>
      <c r="AB177">
        <v>8</v>
      </c>
      <c r="AC177">
        <v>0</v>
      </c>
      <c r="AD177" s="3">
        <f t="array" ref="AD177">Q177/C177</f>
        <v>0.6</v>
      </c>
      <c r="AE177" s="3">
        <f t="array" ref="AE177">(Q177+R177)/C177</f>
        <v>0.84</v>
      </c>
      <c r="AF177" s="3">
        <f t="array" ref="AF177">(Q177+R177+S177)/C177</f>
        <v>0.93599999999999994</v>
      </c>
      <c r="AG177" s="3">
        <f t="array" ref="AG177">(Q177+R177+S177+T177)/C177</f>
        <v>0.97439999999999993</v>
      </c>
      <c r="AH177" s="3">
        <f t="array" ref="AH177">(Q177+R177+S177+T177+U177)/C177</f>
        <v>0.98975999999999997</v>
      </c>
      <c r="AI177" s="3">
        <f t="array" ref="AI177">(Q177+R177+S177+T177+U177+V177)/C177</f>
        <v>0.99590400000000001</v>
      </c>
      <c r="AJ177" s="3">
        <f t="array" ref="AJ177">(Q177+R177+S177+T177+U177+V177+W177)/C177</f>
        <v>0.99836160000000007</v>
      </c>
      <c r="AK177" s="3">
        <f t="array" ref="AK177">(Q177+R177+S177+T177+U177+V177+W177+X177)/C177</f>
        <v>0.99934464000000001</v>
      </c>
      <c r="AL177" s="3">
        <f t="array" ref="AL177">(Q177+R177+S177+T177+U177+V177+W177+X177+Y177)/C177</f>
        <v>0.99973785599999998</v>
      </c>
      <c r="AM177" s="3">
        <f t="array" ref="AM177">(Q177+R177+S177+T177+U177+V177+W177+X177+Y177+Z177)/C177</f>
        <v>0.9998951424000001</v>
      </c>
    </row>
    <row r="178" spans="1:39" ht="13" customHeight="1">
      <c r="B178" t="s">
        <v>42</v>
      </c>
      <c r="C178" s="48">
        <f t="array" ref="C178:M178">L137:V137</f>
        <v>25</v>
      </c>
      <c r="D178" s="35">
        <v>10</v>
      </c>
      <c r="E178" s="35">
        <v>4</v>
      </c>
      <c r="F178" s="35">
        <v>1.6</v>
      </c>
      <c r="G178" s="35">
        <v>0.64000000000000012</v>
      </c>
      <c r="H178" s="35">
        <v>0.25600000000000006</v>
      </c>
      <c r="I178" s="35">
        <v>0.10240000000000003</v>
      </c>
      <c r="J178" s="35">
        <v>4.0960000000000017E-2</v>
      </c>
      <c r="K178" s="35">
        <v>1.6384000000000006E-2</v>
      </c>
      <c r="L178" s="35">
        <v>6.5536000000000032E-3</v>
      </c>
      <c r="M178" s="35">
        <v>2.6214400000000014E-3</v>
      </c>
      <c r="O178">
        <v>9</v>
      </c>
      <c r="Q178" s="35">
        <f t="array" ref="Q178:Z178">C178:L178-D178:M178</f>
        <v>15</v>
      </c>
      <c r="R178" s="35">
        <v>6</v>
      </c>
      <c r="S178" s="35">
        <v>2.4</v>
      </c>
      <c r="T178" s="35">
        <v>0.96</v>
      </c>
      <c r="U178" s="35">
        <v>0.38400000000000006</v>
      </c>
      <c r="V178" s="35">
        <v>0.15360000000000001</v>
      </c>
      <c r="W178" s="35">
        <v>6.1440000000000015E-2</v>
      </c>
      <c r="X178" s="35">
        <v>2.4576000000000011E-2</v>
      </c>
      <c r="Y178" s="35">
        <v>9.830400000000003E-3</v>
      </c>
      <c r="Z178" s="35">
        <v>3.9321600000000023E-3</v>
      </c>
      <c r="AB178">
        <v>9</v>
      </c>
      <c r="AC178">
        <v>0</v>
      </c>
      <c r="AD178" s="3">
        <f t="array" ref="AD178">Q178/C178</f>
        <v>0.6</v>
      </c>
      <c r="AE178" s="3">
        <f t="array" ref="AE178">(Q178+R178)/C178</f>
        <v>0.84</v>
      </c>
      <c r="AF178" s="3">
        <f t="array" ref="AF178">(Q178+R178+S178)/C178</f>
        <v>0.93599999999999994</v>
      </c>
      <c r="AG178" s="3">
        <f t="array" ref="AG178">(Q178+R178+S178+T178)/C178</f>
        <v>0.97439999999999993</v>
      </c>
      <c r="AH178" s="3">
        <f t="array" ref="AH178">(Q178+R178+S178+T178+U178)/C178</f>
        <v>0.98975999999999997</v>
      </c>
      <c r="AI178" s="3">
        <f t="array" ref="AI178">(Q178+R178+S178+T178+U178+V178)/C178</f>
        <v>0.99590400000000001</v>
      </c>
      <c r="AJ178" s="3">
        <f t="array" ref="AJ178">(Q178+R178+S178+T178+U178+V178+W178)/C178</f>
        <v>0.99836160000000007</v>
      </c>
      <c r="AK178" s="3">
        <f t="array" ref="AK178">(Q178+R178+S178+T178+U178+V178+W178+X178)/C178</f>
        <v>0.99934464000000001</v>
      </c>
      <c r="AL178" s="3">
        <f t="array" ref="AL178">(Q178+R178+S178+T178+U178+V178+W178+X178+Y178)/C178</f>
        <v>0.99973785599999998</v>
      </c>
      <c r="AM178" s="3">
        <f t="array" ref="AM178">(Q178+R178+S178+T178+U178+V178+W178+X178+Y178+Z178)/C178</f>
        <v>0.9998951424000001</v>
      </c>
    </row>
    <row r="179" spans="1:39" ht="13" customHeight="1">
      <c r="B179" t="s">
        <v>43</v>
      </c>
      <c r="C179" s="48">
        <f t="array" ref="C179:M179">M139:W139</f>
        <v>50</v>
      </c>
      <c r="D179" s="35">
        <v>20</v>
      </c>
      <c r="E179" s="35">
        <v>8</v>
      </c>
      <c r="F179" s="35">
        <v>3.2</v>
      </c>
      <c r="G179" s="35">
        <v>1.2800000000000002</v>
      </c>
      <c r="H179" s="35">
        <v>0.51200000000000012</v>
      </c>
      <c r="I179" s="35">
        <v>0.20480000000000007</v>
      </c>
      <c r="J179" s="35">
        <v>8.1920000000000034E-2</v>
      </c>
      <c r="K179" s="35">
        <v>3.2768000000000012E-2</v>
      </c>
      <c r="L179" s="35">
        <v>1.3107200000000006E-2</v>
      </c>
      <c r="M179" s="35">
        <v>5.2428800000000027E-3</v>
      </c>
      <c r="O179">
        <v>10</v>
      </c>
      <c r="Q179" s="35">
        <f t="array" ref="Q179:Z179">C179:L179-D179:M179</f>
        <v>30</v>
      </c>
      <c r="R179" s="35">
        <v>12</v>
      </c>
      <c r="S179" s="35">
        <v>4.8</v>
      </c>
      <c r="T179" s="35">
        <v>1.92</v>
      </c>
      <c r="U179" s="35">
        <v>0.76800000000000013</v>
      </c>
      <c r="V179" s="35">
        <v>0.30720000000000003</v>
      </c>
      <c r="W179" s="35">
        <v>0.12288000000000003</v>
      </c>
      <c r="X179" s="35">
        <v>4.9152000000000022E-2</v>
      </c>
      <c r="Y179" s="35">
        <v>1.9660800000000006E-2</v>
      </c>
      <c r="Z179" s="35">
        <v>7.8643200000000045E-3</v>
      </c>
      <c r="AB179">
        <v>10</v>
      </c>
      <c r="AC179">
        <v>0</v>
      </c>
      <c r="AD179" s="3">
        <f t="array" ref="AD179">Q179/C179</f>
        <v>0.6</v>
      </c>
      <c r="AE179" s="3">
        <f t="array" ref="AE179">(Q179+R179)/C179</f>
        <v>0.84</v>
      </c>
      <c r="AF179" s="3">
        <f t="array" ref="AF179">(Q179+R179+S179)/C179</f>
        <v>0.93599999999999994</v>
      </c>
      <c r="AG179" s="3">
        <f t="array" ref="AG179">(Q179+R179+S179+T179)/C179</f>
        <v>0.97439999999999993</v>
      </c>
      <c r="AH179" s="3">
        <f t="array" ref="AH179">(Q179+R179+S179+T179+U179)/C179</f>
        <v>0.98975999999999997</v>
      </c>
      <c r="AI179" s="3">
        <f t="array" ref="AI179">(Q179+R179+S179+T179+U179+V179)/C179</f>
        <v>0.99590400000000001</v>
      </c>
      <c r="AJ179" s="3">
        <f t="array" ref="AJ179">(Q179+R179+S179+T179+U179+V179+W179)/C179</f>
        <v>0.99836160000000007</v>
      </c>
      <c r="AK179" s="3">
        <f t="array" ref="AK179">(Q179+R179+S179+T179+U179+V179+W179+X179)/C179</f>
        <v>0.99934464000000001</v>
      </c>
      <c r="AL179" s="3">
        <f t="array" ref="AL179">(Q179+R179+S179+T179+U179+V179+W179+X179+Y179)/C179</f>
        <v>0.99973785599999998</v>
      </c>
      <c r="AM179" s="3">
        <f t="array" ref="AM179">(Q179+R179+S179+T179+U179+V179+W179+X179+Y179+Z179)/C179</f>
        <v>0.9998951424000001</v>
      </c>
    </row>
    <row r="180" spans="1:39" ht="13" customHeight="1">
      <c r="B180" t="s">
        <v>44</v>
      </c>
      <c r="C180" s="49">
        <f t="array" ref="C180:M180">N141:X141</f>
        <v>100</v>
      </c>
      <c r="D180" s="35">
        <v>35</v>
      </c>
      <c r="E180" s="35">
        <v>12.25</v>
      </c>
      <c r="F180" s="35">
        <v>4.2874999999999996</v>
      </c>
      <c r="G180" s="35">
        <v>1.5006249999999999</v>
      </c>
      <c r="H180" s="35">
        <v>0.52521874999999996</v>
      </c>
      <c r="I180" s="35">
        <v>0.18382656249999998</v>
      </c>
      <c r="J180" s="35">
        <v>6.4339296874999993E-2</v>
      </c>
      <c r="K180" s="35">
        <v>2.2518753906249998E-2</v>
      </c>
      <c r="L180" s="35">
        <v>7.8815638671874983E-3</v>
      </c>
      <c r="M180" s="35">
        <v>2.7585473535156244E-3</v>
      </c>
      <c r="O180">
        <v>11</v>
      </c>
      <c r="P180" s="18"/>
      <c r="Q180" s="35">
        <f t="array" ref="Q180:Z180">C180:L180-D180:M180</f>
        <v>65</v>
      </c>
      <c r="R180" s="35">
        <v>22.75</v>
      </c>
      <c r="S180" s="35">
        <v>7.9625000000000004</v>
      </c>
      <c r="T180" s="35">
        <v>2.7868749999999998</v>
      </c>
      <c r="U180" s="35">
        <v>0.97540624999999992</v>
      </c>
      <c r="V180" s="35">
        <v>0.3413921875</v>
      </c>
      <c r="W180" s="35">
        <v>0.11948726562499999</v>
      </c>
      <c r="X180" s="35">
        <v>4.1820542968749999E-2</v>
      </c>
      <c r="Y180" s="35">
        <v>1.4637190039062499E-2</v>
      </c>
      <c r="Z180" s="35">
        <v>5.1230165136718735E-3</v>
      </c>
      <c r="AB180">
        <v>11</v>
      </c>
      <c r="AC180">
        <v>0</v>
      </c>
      <c r="AD180" s="3">
        <f t="array" ref="AD180">Q180/C180</f>
        <v>0.65</v>
      </c>
      <c r="AE180" s="3">
        <f t="array" ref="AE180">(Q180+R180)/C180</f>
        <v>0.87749999999999995</v>
      </c>
      <c r="AF180" s="3">
        <f t="array" ref="AF180">(Q180+R180+S180)/C180</f>
        <v>0.957125</v>
      </c>
      <c r="AG180" s="3">
        <f t="array" ref="AG180">(Q180+R180+S180+T180)/C180</f>
        <v>0.98499375</v>
      </c>
      <c r="AH180" s="3">
        <f t="array" ref="AH180">(Q180+R180+S180+T180+U180)/C180</f>
        <v>0.99474781250000011</v>
      </c>
      <c r="AI180" s="3">
        <f t="array" ref="AI180">(Q180+R180+S180+T180+U180+V180)/C180</f>
        <v>0.99816173437500011</v>
      </c>
      <c r="AJ180" s="3">
        <f t="array" ref="AJ180">(Q180+R180+S180+T180+U180+V180+W180)/C180</f>
        <v>0.99935660703125007</v>
      </c>
      <c r="AK180" s="3">
        <f t="array" ref="AK180">(Q180+R180+S180+T180+U180+V180+W180+X180)/C180</f>
        <v>0.99977481246093758</v>
      </c>
      <c r="AL180" s="3">
        <f t="array" ref="AL180">(Q180+R180+S180+T180+U180+V180+W180+X180+Y180)/C180</f>
        <v>0.99992118436132826</v>
      </c>
      <c r="AM180" s="3">
        <f t="array" ref="AM180">(Q180+R180+S180+T180+U180+V180+W180+X180+Y180+Z180)/C180</f>
        <v>0.99997241452646501</v>
      </c>
    </row>
    <row r="181" spans="1:39" ht="13" customHeight="1">
      <c r="B181" t="s">
        <v>45</v>
      </c>
      <c r="C181" s="49">
        <f t="array" ref="C181:M181">O143:Y143</f>
        <v>100</v>
      </c>
      <c r="D181" s="35">
        <v>35</v>
      </c>
      <c r="E181" s="35">
        <v>12.25</v>
      </c>
      <c r="F181" s="35">
        <v>4.2874999999999996</v>
      </c>
      <c r="G181" s="35">
        <v>1.5006249999999999</v>
      </c>
      <c r="H181" s="35">
        <v>0.52521874999999996</v>
      </c>
      <c r="I181" s="35">
        <v>0.18382656249999998</v>
      </c>
      <c r="J181" s="35">
        <v>6.4339296874999993E-2</v>
      </c>
      <c r="K181" s="35">
        <v>2.2518753906249998E-2</v>
      </c>
      <c r="L181" s="35">
        <v>7.8815638671874983E-3</v>
      </c>
      <c r="M181" s="35">
        <v>2.7585473535156244E-3</v>
      </c>
      <c r="O181">
        <v>12</v>
      </c>
      <c r="P181" s="18"/>
      <c r="Q181" s="35">
        <f t="array" ref="Q181:Z181">C181:L181-D181:M181</f>
        <v>65</v>
      </c>
      <c r="R181" s="35">
        <v>22.75</v>
      </c>
      <c r="S181" s="35">
        <v>7.9625000000000004</v>
      </c>
      <c r="T181" s="35">
        <v>2.7868749999999998</v>
      </c>
      <c r="U181" s="35">
        <v>0.97540624999999992</v>
      </c>
      <c r="V181" s="35">
        <v>0.3413921875</v>
      </c>
      <c r="W181" s="35">
        <v>0.11948726562499999</v>
      </c>
      <c r="X181" s="35">
        <v>4.1820542968749999E-2</v>
      </c>
      <c r="Y181" s="35">
        <v>1.4637190039062499E-2</v>
      </c>
      <c r="Z181" s="35">
        <v>5.1230165136718735E-3</v>
      </c>
      <c r="AB181">
        <v>12</v>
      </c>
      <c r="AC181">
        <v>0</v>
      </c>
      <c r="AD181" s="3">
        <f t="array" ref="AD181">Q181/C181</f>
        <v>0.65</v>
      </c>
      <c r="AE181" s="3">
        <f t="array" ref="AE181">(Q181+R181)/C181</f>
        <v>0.87749999999999995</v>
      </c>
      <c r="AF181" s="3">
        <f t="array" ref="AF181">(Q181+R181+S181)/C181</f>
        <v>0.957125</v>
      </c>
      <c r="AG181" s="3">
        <f t="array" ref="AG181">(Q181+R181+S181+T181)/C181</f>
        <v>0.98499375</v>
      </c>
      <c r="AH181" s="3">
        <f t="array" ref="AH181">(Q181+R181+S181+T181+U181)/C181</f>
        <v>0.99474781250000011</v>
      </c>
      <c r="AI181" s="3">
        <f t="array" ref="AI181">(Q181+R181+S181+T181+U181+V181)/C181</f>
        <v>0.99816173437500011</v>
      </c>
      <c r="AJ181" s="3">
        <f t="array" ref="AJ181">(Q181+R181+S181+T181+U181+V181+W181)/C181</f>
        <v>0.99935660703125007</v>
      </c>
      <c r="AK181" s="3">
        <f t="array" ref="AK181">(Q181+R181+S181+T181+U181+V181+W181+X181)/C181</f>
        <v>0.99977481246093758</v>
      </c>
      <c r="AL181" s="3">
        <f t="array" ref="AL181">(Q181+R181+S181+T181+U181+V181+W181+X181+Y181)/C181</f>
        <v>0.99992118436132826</v>
      </c>
      <c r="AM181" s="3">
        <f t="array" ref="AM181">(Q181+R181+S181+T181+U181+V181+W181+X181+Y181+Z181)/C181</f>
        <v>0.99997241452646501</v>
      </c>
    </row>
    <row r="182" spans="1:39" ht="13" customHeight="1">
      <c r="B182" s="1" t="s">
        <v>46</v>
      </c>
      <c r="C182" s="49">
        <f t="array" ref="C182:M182">P145:Z145</f>
        <v>100</v>
      </c>
      <c r="D182" s="35">
        <v>35</v>
      </c>
      <c r="E182" s="35">
        <v>12.25</v>
      </c>
      <c r="F182" s="35">
        <v>4.2874999999999996</v>
      </c>
      <c r="G182" s="35">
        <v>1.5006249999999999</v>
      </c>
      <c r="H182" s="35">
        <v>0.52521874999999996</v>
      </c>
      <c r="I182" s="35">
        <v>0.18382656249999998</v>
      </c>
      <c r="J182" s="35">
        <v>6.4339296874999993E-2</v>
      </c>
      <c r="K182" s="35">
        <v>2.2518753906249998E-2</v>
      </c>
      <c r="L182" s="35">
        <v>7.8815638671874983E-3</v>
      </c>
      <c r="M182" s="35">
        <v>2.7585473535156244E-3</v>
      </c>
      <c r="O182">
        <v>13</v>
      </c>
      <c r="P182" s="18"/>
      <c r="Q182" s="35">
        <f t="array" ref="Q182:Z182">C182:L182-D182:M182</f>
        <v>65</v>
      </c>
      <c r="R182" s="35">
        <v>22.75</v>
      </c>
      <c r="S182" s="35">
        <v>7.9625000000000004</v>
      </c>
      <c r="T182" s="35">
        <v>2.7868749999999998</v>
      </c>
      <c r="U182" s="35">
        <v>0.97540624999999992</v>
      </c>
      <c r="V182" s="35">
        <v>0.3413921875</v>
      </c>
      <c r="W182" s="35">
        <v>0.11948726562499999</v>
      </c>
      <c r="X182" s="35">
        <v>4.1820542968749999E-2</v>
      </c>
      <c r="Y182" s="35">
        <v>1.4637190039062499E-2</v>
      </c>
      <c r="Z182" s="35">
        <v>5.1230165136718735E-3</v>
      </c>
      <c r="AB182">
        <v>13</v>
      </c>
      <c r="AC182">
        <v>0</v>
      </c>
      <c r="AD182" s="3">
        <f t="array" ref="AD182">Q182/C182</f>
        <v>0.65</v>
      </c>
      <c r="AE182" s="3">
        <f t="array" ref="AE182">(Q182+R182)/C182</f>
        <v>0.87749999999999995</v>
      </c>
      <c r="AF182" s="3">
        <f t="array" ref="AF182">(Q182+R182+S182)/C182</f>
        <v>0.957125</v>
      </c>
      <c r="AG182" s="3">
        <f t="array" ref="AG182">(Q182+R182+S182+T182)/C182</f>
        <v>0.98499375</v>
      </c>
      <c r="AH182" s="3">
        <f t="array" ref="AH182">(Q182+R182+S182+T182+U182)/C182</f>
        <v>0.99474781250000011</v>
      </c>
      <c r="AI182" s="3">
        <f t="array" ref="AI182">(Q182+R182+S182+T182+U182+V182)/C182</f>
        <v>0.99816173437500011</v>
      </c>
      <c r="AJ182" s="3">
        <f t="array" ref="AJ182">(Q182+R182+S182+T182+U182+V182+W182)/C182</f>
        <v>0.99935660703125007</v>
      </c>
      <c r="AK182" s="3">
        <f t="array" ref="AK182">(Q182+R182+S182+T182+U182+V182+W182+X182)/C182</f>
        <v>0.99977481246093758</v>
      </c>
      <c r="AL182" s="3">
        <f t="array" ref="AL182">(Q182+R182+S182+T182+U182+V182+W182+X182+Y182)/C182</f>
        <v>0.99992118436132826</v>
      </c>
      <c r="AM182" s="3">
        <f t="array" ref="AM182">(Q182+R182+S182+T182+U182+V182+W182+X182+Y182+Z182)/C182</f>
        <v>0.99997241452646501</v>
      </c>
    </row>
    <row r="183" spans="1:39" ht="13" customHeight="1">
      <c r="B183" s="1" t="s">
        <v>47</v>
      </c>
      <c r="C183" s="49">
        <f t="array" ref="C183:M183">Q147:AA147</f>
        <v>100</v>
      </c>
      <c r="D183" s="35">
        <v>35</v>
      </c>
      <c r="E183" s="35">
        <v>12.25</v>
      </c>
      <c r="F183" s="35">
        <v>4.2874999999999996</v>
      </c>
      <c r="G183" s="35">
        <v>1.5006249999999999</v>
      </c>
      <c r="H183" s="35">
        <v>0.52521874999999996</v>
      </c>
      <c r="I183" s="35">
        <v>0.18382656249999998</v>
      </c>
      <c r="J183" s="35">
        <v>6.4339296874999993E-2</v>
      </c>
      <c r="K183" s="35">
        <v>2.2518753906249998E-2</v>
      </c>
      <c r="L183" s="35">
        <v>7.8815638671874983E-3</v>
      </c>
      <c r="M183" s="35">
        <v>2.7585473535156244E-3</v>
      </c>
      <c r="O183">
        <v>14</v>
      </c>
      <c r="P183" s="18"/>
      <c r="Q183" s="35">
        <f t="array" ref="Q183:Z183">C183:L183-D183:M183</f>
        <v>65</v>
      </c>
      <c r="R183" s="35">
        <v>22.75</v>
      </c>
      <c r="S183" s="35">
        <v>7.9625000000000004</v>
      </c>
      <c r="T183" s="35">
        <v>2.7868749999999998</v>
      </c>
      <c r="U183" s="35">
        <v>0.97540624999999992</v>
      </c>
      <c r="V183" s="35">
        <v>0.3413921875</v>
      </c>
      <c r="W183" s="35">
        <v>0.11948726562499999</v>
      </c>
      <c r="X183" s="35">
        <v>4.1820542968749999E-2</v>
      </c>
      <c r="Y183" s="35">
        <v>1.4637190039062499E-2</v>
      </c>
      <c r="Z183" s="35">
        <v>5.1230165136718735E-3</v>
      </c>
      <c r="AB183">
        <v>14</v>
      </c>
      <c r="AC183">
        <v>0</v>
      </c>
      <c r="AD183" s="3">
        <f t="array" ref="AD183">Q183/C183</f>
        <v>0.65</v>
      </c>
      <c r="AE183" s="3">
        <f t="array" ref="AE183">(Q183+R183)/C183</f>
        <v>0.87749999999999995</v>
      </c>
      <c r="AF183" s="3">
        <f t="array" ref="AF183">(Q183+R183+S183)/C183</f>
        <v>0.957125</v>
      </c>
      <c r="AG183" s="3">
        <f t="array" ref="AG183">(Q183+R183+S183+T183)/C183</f>
        <v>0.98499375</v>
      </c>
      <c r="AH183" s="3">
        <f t="array" ref="AH183">(Q183+R183+S183+T183+U183)/C183</f>
        <v>0.99474781250000011</v>
      </c>
      <c r="AI183" s="3">
        <f t="array" ref="AI183">(Q183+R183+S183+T183+U183+V183)/C183</f>
        <v>0.99816173437500011</v>
      </c>
      <c r="AJ183" s="3">
        <f t="array" ref="AJ183">(Q183+R183+S183+T183+U183+V183+W183)/C183</f>
        <v>0.99935660703125007</v>
      </c>
      <c r="AK183" s="3">
        <f t="array" ref="AK183">(Q183+R183+S183+T183+U183+V183+W183+X183)/C183</f>
        <v>0.99977481246093758</v>
      </c>
      <c r="AL183" s="3">
        <f t="array" ref="AL183">(Q183+R183+S183+T183+U183+V183+W183+X183+Y183)/C183</f>
        <v>0.99992118436132826</v>
      </c>
      <c r="AM183" s="3">
        <f t="array" ref="AM183">(Q183+R183+S183+T183+U183+V183+W183+X183+Y183+Z183)/C183</f>
        <v>0.99997241452646501</v>
      </c>
    </row>
    <row r="184" spans="1:39" ht="13" customHeight="1">
      <c r="B184" s="1" t="s">
        <v>48</v>
      </c>
      <c r="C184" s="49">
        <f t="array" ref="C184:M184">R149:AB149</f>
        <v>100</v>
      </c>
      <c r="D184" s="35">
        <v>40</v>
      </c>
      <c r="E184" s="35">
        <v>20</v>
      </c>
      <c r="F184" s="35">
        <v>10</v>
      </c>
      <c r="G184" s="35">
        <v>6</v>
      </c>
      <c r="H184" s="35">
        <v>3.5999999999999996</v>
      </c>
      <c r="I184" s="35">
        <v>2.1599999999999997</v>
      </c>
      <c r="J184" s="35">
        <v>1.2959999999999998</v>
      </c>
      <c r="K184" s="35">
        <v>0.77759999999999985</v>
      </c>
      <c r="L184" s="35">
        <v>0.46655999999999986</v>
      </c>
      <c r="M184" s="35">
        <v>0.27993599999999991</v>
      </c>
      <c r="O184">
        <v>15</v>
      </c>
      <c r="P184" s="18"/>
      <c r="Q184" s="35">
        <f t="array" ref="Q184:Z184">C184:L184-D184:M184</f>
        <v>60</v>
      </c>
      <c r="R184" s="35">
        <v>20</v>
      </c>
      <c r="S184" s="35">
        <v>10</v>
      </c>
      <c r="T184" s="35">
        <v>4</v>
      </c>
      <c r="U184" s="35">
        <v>2.4000000000000004</v>
      </c>
      <c r="V184" s="35">
        <v>1.44</v>
      </c>
      <c r="W184" s="35">
        <v>0.86399999999999988</v>
      </c>
      <c r="X184" s="35">
        <v>0.51839999999999997</v>
      </c>
      <c r="Y184" s="35">
        <v>0.31103999999999998</v>
      </c>
      <c r="Z184" s="35">
        <v>0.18662399999999996</v>
      </c>
      <c r="AB184">
        <v>15</v>
      </c>
      <c r="AC184">
        <v>0</v>
      </c>
      <c r="AD184" s="3">
        <f t="array" ref="AD184">Q184/C184</f>
        <v>0.6</v>
      </c>
      <c r="AE184" s="3">
        <f t="array" ref="AE184">(Q184+R184)/C184</f>
        <v>0.8</v>
      </c>
      <c r="AF184" s="3">
        <f t="array" ref="AF184">(Q184+R184+S184)/C184</f>
        <v>0.9</v>
      </c>
      <c r="AG184" s="3">
        <f t="array" ref="AG184">(Q184+R184+S184+T184)/C184</f>
        <v>0.94</v>
      </c>
      <c r="AH184" s="3">
        <f t="array" ref="AH184">(Q184+R184+S184+T184+U184)/C184</f>
        <v>0.96400000000000008</v>
      </c>
      <c r="AI184" s="3">
        <f t="array" ref="AI184">(Q184+R184+S184+T184+U184+V184)/C184</f>
        <v>0.97840000000000005</v>
      </c>
      <c r="AJ184" s="3">
        <f t="array" ref="AJ184">(Q184+R184+S184+T184+U184+V184+W184)/C184</f>
        <v>0.98704000000000003</v>
      </c>
      <c r="AK184" s="3">
        <f t="array" ref="AK184">(Q184+R184+S184+T184+U184+V184+W184+X184)/C184</f>
        <v>0.99222400000000011</v>
      </c>
      <c r="AL184" s="3">
        <f t="array" ref="AL184">(Q184+R184+S184+T184+U184+V184+W184+X184+Y184)/C184</f>
        <v>0.99533440000000017</v>
      </c>
      <c r="AM184" s="3">
        <f t="array" ref="AM184">(Q184+R184+S184+T184+U184+V184+W184+X184+Y184+Z184)/C184</f>
        <v>0.99720064000000008</v>
      </c>
    </row>
    <row r="185" spans="1:39" ht="13" customHeight="1">
      <c r="B185" s="1" t="s">
        <v>49</v>
      </c>
      <c r="C185" s="49">
        <f t="array" ref="C185:M185">S151:AC151</f>
        <v>100</v>
      </c>
      <c r="D185" s="35">
        <v>40</v>
      </c>
      <c r="E185" s="35">
        <v>20</v>
      </c>
      <c r="F185" s="35">
        <v>10</v>
      </c>
      <c r="G185" s="35">
        <v>6</v>
      </c>
      <c r="H185" s="35">
        <v>3.5999999999999996</v>
      </c>
      <c r="I185" s="35">
        <v>2.1599999999999997</v>
      </c>
      <c r="J185" s="35">
        <v>1.2959999999999998</v>
      </c>
      <c r="K185" s="35">
        <v>0.77759999999999985</v>
      </c>
      <c r="L185" s="35">
        <v>0.46655999999999986</v>
      </c>
      <c r="M185" s="35">
        <v>0.27993599999999991</v>
      </c>
      <c r="O185">
        <v>16</v>
      </c>
      <c r="P185" s="18"/>
      <c r="Q185" s="35">
        <f t="array" ref="Q185:Z185">C185:L185-D185:M185</f>
        <v>60</v>
      </c>
      <c r="R185" s="35">
        <v>20</v>
      </c>
      <c r="S185" s="35">
        <v>10</v>
      </c>
      <c r="T185" s="35">
        <v>4</v>
      </c>
      <c r="U185" s="35">
        <v>2.4000000000000004</v>
      </c>
      <c r="V185" s="35">
        <v>1.44</v>
      </c>
      <c r="W185" s="35">
        <v>0.86399999999999988</v>
      </c>
      <c r="X185" s="35">
        <v>0.51839999999999997</v>
      </c>
      <c r="Y185" s="35">
        <v>0.31103999999999998</v>
      </c>
      <c r="Z185" s="35">
        <v>0.18662399999999996</v>
      </c>
      <c r="AB185">
        <v>16</v>
      </c>
      <c r="AC185">
        <v>0</v>
      </c>
      <c r="AD185" s="3">
        <f t="array" ref="AD185">Q185/C185</f>
        <v>0.6</v>
      </c>
      <c r="AE185" s="3">
        <f t="array" ref="AE185">(Q185+R185)/C185</f>
        <v>0.8</v>
      </c>
      <c r="AF185" s="3">
        <f t="array" ref="AF185">(Q185+R185+S185)/C185</f>
        <v>0.9</v>
      </c>
      <c r="AG185" s="3">
        <f t="array" ref="AG185">(Q185+R185+S185+T185)/C185</f>
        <v>0.94</v>
      </c>
      <c r="AH185" s="3">
        <f t="array" ref="AH185">(Q185+R185+S185+T185+U185)/C185</f>
        <v>0.96400000000000008</v>
      </c>
      <c r="AI185" s="3">
        <f t="array" ref="AI185">(Q185+R185+S185+T185+U185+V185)/C185</f>
        <v>0.97840000000000005</v>
      </c>
      <c r="AJ185" s="3">
        <f t="array" ref="AJ185">(Q185+R185+S185+T185+U185+V185+W185)/C185</f>
        <v>0.98704000000000003</v>
      </c>
      <c r="AK185" s="3">
        <f t="array" ref="AK185">(Q185+R185+S185+T185+U185+V185+W185+X185)/C185</f>
        <v>0.99222400000000011</v>
      </c>
      <c r="AL185" s="3">
        <f t="array" ref="AL185">(Q185+R185+S185+T185+U185+V185+W185+X185+Y185)/C185</f>
        <v>0.99533440000000017</v>
      </c>
      <c r="AM185" s="3">
        <f t="array" ref="AM185">(Q185+R185+S185+T185+U185+V185+W185+X185+Y185+Z185)/C185</f>
        <v>0.99720064000000008</v>
      </c>
    </row>
    <row r="186" spans="1:39" ht="13" customHeight="1">
      <c r="B186" s="1" t="s">
        <v>50</v>
      </c>
      <c r="C186" s="49">
        <f t="array" ref="C186:M186">T153:AD153</f>
        <v>100</v>
      </c>
      <c r="D186" s="35">
        <v>40</v>
      </c>
      <c r="E186" s="35">
        <v>20</v>
      </c>
      <c r="F186" s="35">
        <v>10</v>
      </c>
      <c r="G186" s="35">
        <v>6</v>
      </c>
      <c r="H186" s="35">
        <v>3.5999999999999996</v>
      </c>
      <c r="I186" s="35">
        <v>2.1599999999999997</v>
      </c>
      <c r="J186" s="35">
        <v>1.2959999999999998</v>
      </c>
      <c r="K186" s="35">
        <v>0.77759999999999985</v>
      </c>
      <c r="L186" s="35">
        <v>0.46655999999999986</v>
      </c>
      <c r="M186" s="35">
        <v>0.27993599999999991</v>
      </c>
      <c r="O186">
        <v>17</v>
      </c>
      <c r="P186" s="18"/>
      <c r="Q186" s="35">
        <f t="array" ref="Q186:Z186">C186:L186-D186:M186</f>
        <v>60</v>
      </c>
      <c r="R186" s="35">
        <v>20</v>
      </c>
      <c r="S186" s="35">
        <v>10</v>
      </c>
      <c r="T186" s="35">
        <v>4</v>
      </c>
      <c r="U186" s="35">
        <v>2.4000000000000004</v>
      </c>
      <c r="V186" s="35">
        <v>1.44</v>
      </c>
      <c r="W186" s="35">
        <v>0.86399999999999988</v>
      </c>
      <c r="X186" s="35">
        <v>0.51839999999999997</v>
      </c>
      <c r="Y186" s="35">
        <v>0.31103999999999998</v>
      </c>
      <c r="Z186" s="35">
        <v>0.18662399999999996</v>
      </c>
      <c r="AB186">
        <v>17</v>
      </c>
      <c r="AC186">
        <v>0</v>
      </c>
      <c r="AD186" s="3">
        <f t="array" ref="AD186">Q186/C186</f>
        <v>0.6</v>
      </c>
      <c r="AE186" s="3">
        <f t="array" ref="AE186">(Q186+R186)/C186</f>
        <v>0.8</v>
      </c>
      <c r="AF186" s="3">
        <f t="array" ref="AF186">(Q186+R186+S186)/C186</f>
        <v>0.9</v>
      </c>
      <c r="AG186" s="3">
        <f t="array" ref="AG186">(Q186+R186+S186+T186)/C186</f>
        <v>0.94</v>
      </c>
      <c r="AH186" s="3">
        <f t="array" ref="AH186">(Q186+R186+S186+T186+U186)/C186</f>
        <v>0.96400000000000008</v>
      </c>
      <c r="AI186" s="3">
        <f t="array" ref="AI186">(Q186+R186+S186+T186+U186+V186)/C186</f>
        <v>0.97840000000000005</v>
      </c>
      <c r="AJ186" s="3">
        <f t="array" ref="AJ186">(Q186+R186+S186+T186+U186+V186+W186)/C186</f>
        <v>0.98704000000000003</v>
      </c>
      <c r="AK186" s="3">
        <f t="array" ref="AK186">(Q186+R186+S186+T186+U186+V186+W186+X186)/C186</f>
        <v>0.99222400000000011</v>
      </c>
      <c r="AL186" s="3">
        <f t="array" ref="AL186">(Q186+R186+S186+T186+U186+V186+W186+X186+Y186)/C186</f>
        <v>0.99533440000000017</v>
      </c>
      <c r="AM186" s="3">
        <f t="array" ref="AM186">(Q186+R186+S186+T186+U186+V186+W186+X186+Y186+Z186)/C186</f>
        <v>0.99720064000000008</v>
      </c>
    </row>
    <row r="187" spans="1:39" ht="13" customHeight="1">
      <c r="B187" s="1" t="s">
        <v>51</v>
      </c>
      <c r="C187" s="49">
        <f t="array" ref="C187:M187">U155:AE155</f>
        <v>100</v>
      </c>
      <c r="D187" s="35">
        <v>40</v>
      </c>
      <c r="E187" s="35">
        <v>20</v>
      </c>
      <c r="F187" s="35">
        <v>10</v>
      </c>
      <c r="G187" s="35">
        <v>6</v>
      </c>
      <c r="H187" s="35">
        <v>3.5999999999999996</v>
      </c>
      <c r="I187" s="35">
        <v>2.1599999999999997</v>
      </c>
      <c r="J187" s="35">
        <v>1.2959999999999998</v>
      </c>
      <c r="K187" s="35">
        <v>0.77759999999999985</v>
      </c>
      <c r="L187" s="35">
        <v>0.46655999999999986</v>
      </c>
      <c r="M187" s="35">
        <v>0.27993599999999991</v>
      </c>
      <c r="O187">
        <v>18</v>
      </c>
      <c r="P187" s="18"/>
      <c r="Q187" s="35">
        <f t="array" ref="Q187:Z187">C187:L187-D187:M187</f>
        <v>60</v>
      </c>
      <c r="R187" s="35">
        <v>20</v>
      </c>
      <c r="S187" s="35">
        <v>10</v>
      </c>
      <c r="T187" s="35">
        <v>4</v>
      </c>
      <c r="U187" s="35">
        <v>2.4000000000000004</v>
      </c>
      <c r="V187" s="35">
        <v>1.44</v>
      </c>
      <c r="W187" s="35">
        <v>0.86399999999999988</v>
      </c>
      <c r="X187" s="35">
        <v>0.51839999999999997</v>
      </c>
      <c r="Y187" s="35">
        <v>0.31103999999999998</v>
      </c>
      <c r="Z187" s="35">
        <v>0.18662399999999996</v>
      </c>
      <c r="AB187">
        <v>18</v>
      </c>
      <c r="AC187">
        <v>0</v>
      </c>
      <c r="AD187" s="3">
        <f t="array" ref="AD187">Q187/C187</f>
        <v>0.6</v>
      </c>
      <c r="AE187" s="3">
        <f t="array" ref="AE187">(Q187+R187)/C187</f>
        <v>0.8</v>
      </c>
      <c r="AF187" s="3">
        <f t="array" ref="AF187">(Q187+R187+S187)/C187</f>
        <v>0.9</v>
      </c>
      <c r="AG187" s="3">
        <f t="array" ref="AG187">(Q187+R187+S187+T187)/C187</f>
        <v>0.94</v>
      </c>
      <c r="AH187" s="3">
        <f t="array" ref="AH187">(Q187+R187+S187+T187+U187)/C187</f>
        <v>0.96400000000000008</v>
      </c>
      <c r="AI187" s="3">
        <f t="array" ref="AI187">(Q187+R187+S187+T187+U187+V187)/C187</f>
        <v>0.97840000000000005</v>
      </c>
      <c r="AJ187" s="3">
        <f t="array" ref="AJ187">(Q187+R187+S187+T187+U187+V187+W187)/C187</f>
        <v>0.98704000000000003</v>
      </c>
      <c r="AK187" s="3">
        <f t="array" ref="AK187">(Q187+R187+S187+T187+U187+V187+W187+X187)/C187</f>
        <v>0.99222400000000011</v>
      </c>
      <c r="AL187" s="3">
        <f t="array" ref="AL187">(Q187+R187+S187+T187+U187+V187+W187+X187+Y187)/C187</f>
        <v>0.99533440000000017</v>
      </c>
      <c r="AM187" s="3">
        <f t="array" ref="AM187">(Q187+R187+S187+T187+U187+V187+W187+X187+Y187+Z187)/C187</f>
        <v>0.99720064000000008</v>
      </c>
    </row>
    <row r="188" spans="1:39" ht="13" customHeight="1">
      <c r="B188" s="1" t="s">
        <v>52</v>
      </c>
      <c r="C188" s="49">
        <f t="array" ref="C188:M188">V157:AF157</f>
        <v>100</v>
      </c>
      <c r="D188" s="35">
        <v>40</v>
      </c>
      <c r="E188" s="35">
        <v>20</v>
      </c>
      <c r="F188" s="35">
        <v>10</v>
      </c>
      <c r="G188" s="35">
        <v>6</v>
      </c>
      <c r="H188" s="35">
        <v>3.5999999999999996</v>
      </c>
      <c r="I188" s="35">
        <v>2.1599999999999997</v>
      </c>
      <c r="J188" s="35">
        <v>1.2959999999999998</v>
      </c>
      <c r="K188" s="35">
        <v>0.77759999999999985</v>
      </c>
      <c r="L188" s="35">
        <v>0.46655999999999986</v>
      </c>
      <c r="M188" s="35">
        <v>0.27993599999999991</v>
      </c>
      <c r="O188">
        <v>19</v>
      </c>
      <c r="P188" s="18"/>
      <c r="Q188" s="35">
        <f t="array" ref="Q188:Z188">C188:L188-D188:M188</f>
        <v>60</v>
      </c>
      <c r="R188" s="35">
        <v>20</v>
      </c>
      <c r="S188" s="35">
        <v>10</v>
      </c>
      <c r="T188" s="35">
        <v>4</v>
      </c>
      <c r="U188" s="35">
        <v>2.4000000000000004</v>
      </c>
      <c r="V188" s="35">
        <v>1.44</v>
      </c>
      <c r="W188" s="35">
        <v>0.86399999999999988</v>
      </c>
      <c r="X188" s="35">
        <v>0.51839999999999997</v>
      </c>
      <c r="Y188" s="35">
        <v>0.31103999999999998</v>
      </c>
      <c r="Z188" s="35">
        <v>0.18662399999999996</v>
      </c>
      <c r="AB188">
        <v>19</v>
      </c>
      <c r="AC188">
        <v>0</v>
      </c>
      <c r="AD188" s="3">
        <f t="array" ref="AD188">Q188/C188</f>
        <v>0.6</v>
      </c>
      <c r="AE188" s="3">
        <f t="array" ref="AE188">(Q188+R188)/C188</f>
        <v>0.8</v>
      </c>
      <c r="AF188" s="3">
        <f t="array" ref="AF188">(Q188+R188+S188)/C188</f>
        <v>0.9</v>
      </c>
      <c r="AG188" s="3">
        <f t="array" ref="AG188">(Q188+R188+S188+T188)/C188</f>
        <v>0.94</v>
      </c>
      <c r="AH188" s="3">
        <f t="array" ref="AH188">(Q188+R188+S188+T188+U188)/C188</f>
        <v>0.96400000000000008</v>
      </c>
      <c r="AI188" s="3">
        <f t="array" ref="AI188">(Q188+R188+S188+T188+U188+V188)/C188</f>
        <v>0.97840000000000005</v>
      </c>
      <c r="AJ188" s="3">
        <f t="array" ref="AJ188">(Q188+R188+S188+T188+U188+V188+W188)/C188</f>
        <v>0.98704000000000003</v>
      </c>
      <c r="AK188" s="3">
        <f t="array" ref="AK188">(Q188+R188+S188+T188+U188+V188+W188+X188)/C188</f>
        <v>0.99222400000000011</v>
      </c>
      <c r="AL188" s="3">
        <f t="array" ref="AL188">(Q188+R188+S188+T188+U188+V188+W188+X188+Y188)/C188</f>
        <v>0.99533440000000017</v>
      </c>
      <c r="AM188" s="3">
        <f t="array" ref="AM188">(Q188+R188+S188+T188+U188+V188+W188+X188+Y188+Z188)/C188</f>
        <v>0.99720064000000008</v>
      </c>
    </row>
    <row r="189" spans="1:39" ht="13" customHeight="1">
      <c r="B189" s="1" t="s">
        <v>53</v>
      </c>
      <c r="C189" s="49">
        <f t="array" ref="C189:M189">W159:AG159</f>
        <v>100</v>
      </c>
      <c r="D189" s="35">
        <v>40</v>
      </c>
      <c r="E189" s="35">
        <v>20</v>
      </c>
      <c r="F189" s="35">
        <v>10</v>
      </c>
      <c r="G189" s="35">
        <v>6</v>
      </c>
      <c r="H189" s="35">
        <v>3.5999999999999996</v>
      </c>
      <c r="I189" s="35">
        <v>2.1599999999999997</v>
      </c>
      <c r="J189" s="35">
        <v>1.2959999999999998</v>
      </c>
      <c r="K189" s="35">
        <v>0.77759999999999985</v>
      </c>
      <c r="L189" s="35">
        <v>0.46655999999999986</v>
      </c>
      <c r="M189" s="35">
        <v>0.27993599999999991</v>
      </c>
      <c r="O189">
        <v>20</v>
      </c>
      <c r="P189" s="18"/>
      <c r="Q189" s="35">
        <f t="array" ref="Q189:Z189">C189:L189-D189:M189</f>
        <v>60</v>
      </c>
      <c r="R189" s="35">
        <v>20</v>
      </c>
      <c r="S189" s="35">
        <v>10</v>
      </c>
      <c r="T189" s="35">
        <v>4</v>
      </c>
      <c r="U189" s="35">
        <v>2.4000000000000004</v>
      </c>
      <c r="V189" s="35">
        <v>1.44</v>
      </c>
      <c r="W189" s="35">
        <v>0.86399999999999988</v>
      </c>
      <c r="X189" s="35">
        <v>0.51839999999999997</v>
      </c>
      <c r="Y189" s="35">
        <v>0.31103999999999998</v>
      </c>
      <c r="Z189" s="35">
        <v>0.18662399999999996</v>
      </c>
      <c r="AB189">
        <v>20</v>
      </c>
      <c r="AC189">
        <v>0</v>
      </c>
      <c r="AD189" s="3">
        <f t="array" ref="AD189">Q189/C189</f>
        <v>0.6</v>
      </c>
      <c r="AE189" s="3">
        <f t="array" ref="AE189">(Q189+R189)/C189</f>
        <v>0.8</v>
      </c>
      <c r="AF189" s="3">
        <f t="array" ref="AF189">(Q189+R189+S189)/C189</f>
        <v>0.9</v>
      </c>
      <c r="AG189" s="3">
        <f t="array" ref="AG189">(Q189+R189+S189+T189)/C189</f>
        <v>0.94</v>
      </c>
      <c r="AH189" s="3">
        <f t="array" ref="AH189">(Q189+R189+S189+T189+U189)/C189</f>
        <v>0.96400000000000008</v>
      </c>
      <c r="AI189" s="3">
        <f t="array" ref="AI189">(Q189+R189+S189+T189+U189+V189)/C189</f>
        <v>0.97840000000000005</v>
      </c>
      <c r="AJ189" s="3">
        <f t="array" ref="AJ189">(Q189+R189+S189+T189+U189+V189+W189)/C189</f>
        <v>0.98704000000000003</v>
      </c>
      <c r="AK189" s="3">
        <f t="array" ref="AK189">(Q189+R189+S189+T189+U189+V189+W189+X189)/C189</f>
        <v>0.99222400000000011</v>
      </c>
      <c r="AL189" s="3">
        <f t="array" ref="AL189">(Q189+R189+S189+T189+U189+V189+W189+X189+Y189)/C189</f>
        <v>0.99533440000000017</v>
      </c>
      <c r="AM189" s="3">
        <f t="array" ref="AM189">(Q189+R189+S189+T189+U189+V189+W189+X189+Y189+Z189)/C189</f>
        <v>0.99720064000000008</v>
      </c>
    </row>
    <row r="190" spans="1:39">
      <c r="C190" s="8"/>
      <c r="D190" s="2"/>
      <c r="E190" s="2"/>
      <c r="F190" s="2"/>
      <c r="G190" s="2"/>
      <c r="H190" s="2"/>
      <c r="I190" s="2"/>
      <c r="J190" s="2"/>
      <c r="K190" s="2"/>
      <c r="L190" s="2"/>
      <c r="M190" s="2"/>
      <c r="P190" s="18"/>
      <c r="Q190" s="2"/>
      <c r="R190" s="2"/>
      <c r="S190" s="2"/>
      <c r="T190" s="2"/>
      <c r="U190" s="2"/>
      <c r="V190" s="2"/>
      <c r="W190" s="2"/>
      <c r="X190" s="2"/>
      <c r="Y190" s="2"/>
      <c r="Z190" s="2"/>
    </row>
    <row r="191" spans="1:39">
      <c r="A191" s="76" t="s">
        <v>176</v>
      </c>
      <c r="B191" s="76"/>
      <c r="C191" s="76"/>
      <c r="D191" s="76"/>
      <c r="E191" s="76"/>
      <c r="F191" s="76"/>
      <c r="G191" s="76"/>
      <c r="H191" s="76"/>
      <c r="I191" s="76"/>
      <c r="J191" s="76"/>
      <c r="K191" s="76"/>
      <c r="L191" s="76"/>
      <c r="M191" s="76"/>
    </row>
    <row r="192" spans="1:39">
      <c r="C192" t="s">
        <v>29</v>
      </c>
    </row>
    <row r="193" spans="2:33">
      <c r="C193" s="1">
        <v>0</v>
      </c>
      <c r="D193" s="1">
        <v>1</v>
      </c>
      <c r="E193" s="1">
        <v>2</v>
      </c>
      <c r="F193" s="1">
        <v>3</v>
      </c>
      <c r="G193" s="1">
        <v>4</v>
      </c>
      <c r="H193" s="1">
        <v>5</v>
      </c>
      <c r="I193" s="1">
        <v>6</v>
      </c>
      <c r="J193" s="1">
        <v>7</v>
      </c>
      <c r="K193" s="1">
        <v>8</v>
      </c>
      <c r="L193" s="1">
        <v>9</v>
      </c>
      <c r="M193" s="1">
        <v>10</v>
      </c>
      <c r="N193">
        <v>11</v>
      </c>
      <c r="O193">
        <v>12</v>
      </c>
      <c r="P193">
        <v>13</v>
      </c>
      <c r="Q193">
        <v>14</v>
      </c>
      <c r="R193">
        <v>15</v>
      </c>
      <c r="S193">
        <v>16</v>
      </c>
      <c r="T193">
        <v>17</v>
      </c>
      <c r="U193">
        <v>18</v>
      </c>
      <c r="V193">
        <v>19</v>
      </c>
      <c r="W193">
        <v>20</v>
      </c>
      <c r="X193">
        <v>21</v>
      </c>
      <c r="Y193">
        <v>22</v>
      </c>
      <c r="Z193">
        <v>23</v>
      </c>
      <c r="AA193">
        <v>24</v>
      </c>
      <c r="AB193">
        <v>25</v>
      </c>
      <c r="AC193">
        <v>26</v>
      </c>
      <c r="AD193">
        <v>27</v>
      </c>
      <c r="AE193">
        <v>28</v>
      </c>
      <c r="AF193">
        <v>29</v>
      </c>
      <c r="AG193">
        <v>30</v>
      </c>
    </row>
    <row r="194" spans="2:33">
      <c r="B194" t="s">
        <v>34</v>
      </c>
      <c r="C194" s="48">
        <f t="array" ref="C194:M194">C169:M169</f>
        <v>100</v>
      </c>
      <c r="D194" s="35">
        <v>50</v>
      </c>
      <c r="E194" s="35">
        <v>25</v>
      </c>
      <c r="F194" s="35">
        <v>12.5</v>
      </c>
      <c r="G194" s="35">
        <v>6.25</v>
      </c>
      <c r="H194" s="35">
        <v>3.125</v>
      </c>
      <c r="I194" s="35">
        <v>1.875</v>
      </c>
      <c r="J194" s="35">
        <v>1.125</v>
      </c>
      <c r="K194" s="35">
        <v>0.67499999999999993</v>
      </c>
      <c r="L194" s="35">
        <v>0.40499999999999997</v>
      </c>
      <c r="M194" s="35">
        <v>0.24299999999999997</v>
      </c>
      <c r="N194" s="35"/>
      <c r="O194" s="35"/>
      <c r="P194" s="35"/>
      <c r="Q194" s="35"/>
      <c r="R194" s="35"/>
      <c r="S194" s="35"/>
      <c r="T194" s="35"/>
      <c r="U194" s="35"/>
      <c r="V194" s="35"/>
      <c r="W194" s="35"/>
      <c r="X194" s="35"/>
      <c r="Y194" s="35"/>
      <c r="Z194" s="35"/>
      <c r="AA194" s="35"/>
      <c r="AB194" s="35"/>
      <c r="AC194" s="35"/>
      <c r="AD194" s="35"/>
      <c r="AE194" s="35"/>
      <c r="AF194" s="35"/>
      <c r="AG194" s="35"/>
    </row>
    <row r="195" spans="2:33">
      <c r="B195" t="s">
        <v>33</v>
      </c>
      <c r="C195" s="35"/>
      <c r="D195" s="48">
        <f t="array" ref="D195:N195">C170:M170</f>
        <v>50</v>
      </c>
      <c r="E195" s="35">
        <v>25</v>
      </c>
      <c r="F195" s="35">
        <v>12.5</v>
      </c>
      <c r="G195" s="35">
        <v>6.25</v>
      </c>
      <c r="H195" s="35">
        <v>3.125</v>
      </c>
      <c r="I195" s="35">
        <v>1.5625</v>
      </c>
      <c r="J195" s="35">
        <v>1.09375</v>
      </c>
      <c r="K195" s="35">
        <v>0.65625</v>
      </c>
      <c r="L195" s="35">
        <v>0.39374999999999999</v>
      </c>
      <c r="M195" s="35">
        <v>0.23624999999999999</v>
      </c>
      <c r="N195" s="35">
        <v>0.14174999999999999</v>
      </c>
      <c r="O195" s="35"/>
      <c r="P195" s="35"/>
      <c r="Q195" s="35"/>
      <c r="R195" s="35"/>
      <c r="S195" s="35"/>
      <c r="T195" s="35"/>
      <c r="U195" s="35"/>
      <c r="V195" s="35"/>
      <c r="W195" s="35"/>
      <c r="X195" s="35"/>
      <c r="Y195" s="35"/>
      <c r="Z195" s="35"/>
      <c r="AA195" s="35"/>
      <c r="AB195" s="35"/>
      <c r="AC195" s="35"/>
      <c r="AD195" s="35"/>
      <c r="AE195" s="35"/>
      <c r="AF195" s="35"/>
      <c r="AG195" s="35"/>
    </row>
    <row r="196" spans="2:33">
      <c r="B196" t="s">
        <v>35</v>
      </c>
      <c r="C196" s="35"/>
      <c r="D196" s="35"/>
      <c r="E196" s="48">
        <f t="array" ref="E196:O196">C171:M171</f>
        <v>25</v>
      </c>
      <c r="F196" s="35">
        <v>10</v>
      </c>
      <c r="G196" s="35">
        <v>5</v>
      </c>
      <c r="H196" s="35">
        <v>2.5</v>
      </c>
      <c r="I196" s="35">
        <v>0.75000000000000011</v>
      </c>
      <c r="J196" s="35">
        <v>0.45000000000000007</v>
      </c>
      <c r="K196" s="35">
        <v>0.315</v>
      </c>
      <c r="L196" s="35">
        <v>0.189</v>
      </c>
      <c r="M196" s="35">
        <v>0.1134</v>
      </c>
      <c r="N196" s="35">
        <v>6.8040000000000003E-2</v>
      </c>
      <c r="O196" s="35">
        <v>4.0823999999999999E-2</v>
      </c>
      <c r="P196" s="35"/>
      <c r="Q196" s="35"/>
      <c r="R196" s="35"/>
      <c r="S196" s="35"/>
      <c r="T196" s="35"/>
      <c r="U196" s="35"/>
      <c r="V196" s="35"/>
      <c r="W196" s="35"/>
      <c r="X196" s="35"/>
      <c r="Y196" s="35"/>
      <c r="Z196" s="35"/>
      <c r="AA196" s="35"/>
      <c r="AB196" s="35"/>
      <c r="AC196" s="35"/>
      <c r="AD196" s="35"/>
      <c r="AE196" s="35"/>
      <c r="AF196" s="35"/>
      <c r="AG196" s="35"/>
    </row>
    <row r="197" spans="2:33">
      <c r="B197" t="s">
        <v>36</v>
      </c>
      <c r="C197" s="35"/>
      <c r="D197" s="35"/>
      <c r="E197" s="35"/>
      <c r="F197" s="48">
        <f t="array" ref="F197:P197">C172:M172</f>
        <v>50</v>
      </c>
      <c r="G197" s="35">
        <v>20</v>
      </c>
      <c r="H197" s="35">
        <v>10</v>
      </c>
      <c r="I197" s="35">
        <v>5</v>
      </c>
      <c r="J197" s="35">
        <v>3</v>
      </c>
      <c r="K197" s="35">
        <v>1.7999999999999998</v>
      </c>
      <c r="L197" s="35">
        <v>1.0799999999999998</v>
      </c>
      <c r="M197" s="35">
        <v>0.64799999999999991</v>
      </c>
      <c r="N197" s="35">
        <v>0.38879999999999992</v>
      </c>
      <c r="O197" s="35">
        <v>0.23327999999999993</v>
      </c>
      <c r="P197" s="35">
        <v>0.13996799999999995</v>
      </c>
      <c r="Q197" s="35"/>
      <c r="R197" s="35"/>
      <c r="S197" s="35"/>
      <c r="T197" s="35"/>
      <c r="U197" s="35"/>
      <c r="V197" s="35"/>
      <c r="W197" s="35"/>
      <c r="X197" s="35"/>
      <c r="Y197" s="35"/>
      <c r="Z197" s="35"/>
      <c r="AA197" s="35"/>
      <c r="AB197" s="35"/>
      <c r="AC197" s="35"/>
      <c r="AD197" s="35"/>
      <c r="AE197" s="35"/>
      <c r="AF197" s="35"/>
      <c r="AG197" s="35"/>
    </row>
    <row r="198" spans="2:33">
      <c r="B198" t="s">
        <v>37</v>
      </c>
      <c r="C198" s="35"/>
      <c r="D198" s="35"/>
      <c r="E198" s="35"/>
      <c r="F198" s="35"/>
      <c r="G198" s="48">
        <f t="array" ref="G198:Q198">C173:M173</f>
        <v>75</v>
      </c>
      <c r="H198" s="35">
        <v>30</v>
      </c>
      <c r="I198" s="35">
        <v>15</v>
      </c>
      <c r="J198" s="35">
        <v>7.5</v>
      </c>
      <c r="K198" s="35">
        <v>4.5</v>
      </c>
      <c r="L198" s="35">
        <v>2.6999999999999997</v>
      </c>
      <c r="M198" s="35">
        <v>1.6199999999999999</v>
      </c>
      <c r="N198" s="35">
        <v>0.97199999999999986</v>
      </c>
      <c r="O198" s="35">
        <v>0.58319999999999994</v>
      </c>
      <c r="P198" s="35">
        <v>0.34991999999999995</v>
      </c>
      <c r="Q198" s="35">
        <v>0.20995199999999997</v>
      </c>
      <c r="R198" s="35"/>
      <c r="S198" s="35"/>
      <c r="T198" s="35"/>
      <c r="U198" s="35"/>
      <c r="V198" s="35"/>
      <c r="W198" s="35"/>
      <c r="X198" s="35"/>
      <c r="Y198" s="35"/>
      <c r="Z198" s="35"/>
      <c r="AA198" s="35"/>
      <c r="AB198" s="35"/>
      <c r="AC198" s="35"/>
      <c r="AD198" s="35"/>
      <c r="AE198" s="35"/>
      <c r="AF198" s="35"/>
      <c r="AG198" s="35"/>
    </row>
    <row r="199" spans="2:33">
      <c r="B199" t="s">
        <v>38</v>
      </c>
      <c r="C199" s="35"/>
      <c r="D199" s="35"/>
      <c r="E199" s="35"/>
      <c r="F199" s="35"/>
      <c r="G199" s="35"/>
      <c r="H199" s="48">
        <f t="array" ref="H199:R199">C174:M174</f>
        <v>100</v>
      </c>
      <c r="I199" s="35">
        <v>40</v>
      </c>
      <c r="J199" s="35">
        <v>16</v>
      </c>
      <c r="K199" s="35">
        <v>6.4</v>
      </c>
      <c r="L199" s="35">
        <v>2.5600000000000005</v>
      </c>
      <c r="M199" s="35">
        <v>1.0240000000000002</v>
      </c>
      <c r="N199" s="35">
        <v>0.40960000000000013</v>
      </c>
      <c r="O199" s="35">
        <v>0.16384000000000007</v>
      </c>
      <c r="P199" s="35">
        <v>6.5536000000000025E-2</v>
      </c>
      <c r="Q199" s="35">
        <v>2.6214400000000013E-2</v>
      </c>
      <c r="R199" s="35">
        <v>1.0485760000000005E-2</v>
      </c>
      <c r="S199" s="35"/>
      <c r="T199" s="35"/>
      <c r="U199" s="35"/>
      <c r="V199" s="35"/>
      <c r="W199" s="35"/>
      <c r="X199" s="35"/>
      <c r="Y199" s="35"/>
      <c r="Z199" s="35"/>
      <c r="AA199" s="35"/>
      <c r="AB199" s="35"/>
      <c r="AC199" s="35"/>
      <c r="AD199" s="35"/>
      <c r="AE199" s="35"/>
      <c r="AF199" s="35"/>
      <c r="AG199" s="35"/>
    </row>
    <row r="200" spans="2:33">
      <c r="B200" t="s">
        <v>39</v>
      </c>
      <c r="C200" s="35"/>
      <c r="D200" s="35"/>
      <c r="E200" s="35"/>
      <c r="F200" s="35"/>
      <c r="G200" s="35"/>
      <c r="H200" s="35"/>
      <c r="I200" s="48">
        <f t="array" ref="I200:S200">C175:M175</f>
        <v>100</v>
      </c>
      <c r="J200" s="35">
        <v>40</v>
      </c>
      <c r="K200" s="35">
        <v>16</v>
      </c>
      <c r="L200" s="35">
        <v>6.4</v>
      </c>
      <c r="M200" s="35">
        <v>2.5600000000000005</v>
      </c>
      <c r="N200" s="35">
        <v>1.0240000000000002</v>
      </c>
      <c r="O200" s="35">
        <v>0.40960000000000013</v>
      </c>
      <c r="P200" s="35">
        <v>0.16384000000000007</v>
      </c>
      <c r="Q200" s="35">
        <v>6.5536000000000025E-2</v>
      </c>
      <c r="R200" s="35">
        <v>0.4</v>
      </c>
      <c r="S200" s="35">
        <v>0.16000000000000003</v>
      </c>
      <c r="T200" s="35"/>
      <c r="U200" s="35"/>
      <c r="V200" s="35"/>
      <c r="W200" s="35"/>
      <c r="X200" s="35"/>
      <c r="Y200" s="35"/>
      <c r="Z200" s="35"/>
      <c r="AA200" s="35"/>
      <c r="AB200" s="35"/>
      <c r="AC200" s="35"/>
      <c r="AD200" s="35"/>
      <c r="AE200" s="35"/>
      <c r="AF200" s="35"/>
      <c r="AG200" s="35"/>
    </row>
    <row r="201" spans="2:33">
      <c r="B201" t="s">
        <v>40</v>
      </c>
      <c r="C201" s="35"/>
      <c r="D201" s="35"/>
      <c r="E201" s="35"/>
      <c r="F201" s="35"/>
      <c r="G201" s="35"/>
      <c r="H201" s="35"/>
      <c r="I201" s="35"/>
      <c r="J201" s="48">
        <f t="array" ref="J201:T201">C176:M176</f>
        <v>75</v>
      </c>
      <c r="K201" s="35">
        <v>30</v>
      </c>
      <c r="L201" s="35">
        <v>12</v>
      </c>
      <c r="M201" s="35">
        <v>4.8000000000000007</v>
      </c>
      <c r="N201" s="35">
        <v>1.9200000000000004</v>
      </c>
      <c r="O201" s="35">
        <v>0.76800000000000024</v>
      </c>
      <c r="P201" s="35">
        <v>0.30720000000000014</v>
      </c>
      <c r="Q201" s="35">
        <v>0.12288000000000006</v>
      </c>
      <c r="R201" s="35">
        <v>4.9152000000000029E-2</v>
      </c>
      <c r="S201" s="35">
        <v>1.9660800000000013E-2</v>
      </c>
      <c r="T201" s="35">
        <v>7.8643200000000062E-3</v>
      </c>
      <c r="U201" s="35"/>
      <c r="V201" s="35"/>
      <c r="W201" s="35"/>
      <c r="X201" s="35"/>
      <c r="Y201" s="35"/>
      <c r="Z201" s="35"/>
      <c r="AA201" s="35"/>
      <c r="AB201" s="35"/>
      <c r="AC201" s="35"/>
      <c r="AD201" s="35"/>
      <c r="AE201" s="35"/>
      <c r="AF201" s="35"/>
      <c r="AG201" s="35"/>
    </row>
    <row r="202" spans="2:33">
      <c r="B202" t="s">
        <v>41</v>
      </c>
      <c r="C202" s="35"/>
      <c r="D202" s="35"/>
      <c r="E202" s="35"/>
      <c r="F202" s="35"/>
      <c r="G202" s="35"/>
      <c r="H202" s="35"/>
      <c r="I202" s="35"/>
      <c r="J202" s="35"/>
      <c r="K202" s="48">
        <f t="array" ref="K202:U202">C177:M177</f>
        <v>50</v>
      </c>
      <c r="L202" s="35">
        <v>20</v>
      </c>
      <c r="M202" s="35">
        <v>8</v>
      </c>
      <c r="N202" s="35">
        <v>3.2</v>
      </c>
      <c r="O202" s="35">
        <v>1.2800000000000002</v>
      </c>
      <c r="P202" s="35">
        <v>0.51200000000000012</v>
      </c>
      <c r="Q202" s="35">
        <v>0.20480000000000007</v>
      </c>
      <c r="R202" s="35">
        <v>8.1920000000000034E-2</v>
      </c>
      <c r="S202" s="35">
        <v>3.2768000000000012E-2</v>
      </c>
      <c r="T202" s="35">
        <v>1.3107200000000006E-2</v>
      </c>
      <c r="U202" s="35">
        <v>5.2428800000000027E-3</v>
      </c>
      <c r="V202" s="35"/>
      <c r="W202" s="35"/>
      <c r="X202" s="35"/>
      <c r="Y202" s="35"/>
      <c r="Z202" s="35"/>
      <c r="AA202" s="35"/>
      <c r="AB202" s="35"/>
      <c r="AC202" s="35"/>
      <c r="AD202" s="35"/>
      <c r="AE202" s="35"/>
      <c r="AF202" s="35"/>
      <c r="AG202" s="35"/>
    </row>
    <row r="203" spans="2:33">
      <c r="B203" t="s">
        <v>42</v>
      </c>
      <c r="C203" s="35"/>
      <c r="D203" s="35"/>
      <c r="E203" s="35"/>
      <c r="F203" s="35"/>
      <c r="G203" s="35"/>
      <c r="H203" s="35"/>
      <c r="I203" s="35"/>
      <c r="J203" s="35"/>
      <c r="K203" s="35"/>
      <c r="L203" s="48">
        <f t="array" ref="L203:V203">C178:M178</f>
        <v>25</v>
      </c>
      <c r="M203" s="35">
        <v>10</v>
      </c>
      <c r="N203" s="35">
        <v>4</v>
      </c>
      <c r="O203" s="35">
        <v>1.6</v>
      </c>
      <c r="P203" s="35">
        <v>0.64000000000000012</v>
      </c>
      <c r="Q203" s="35">
        <v>0.25600000000000006</v>
      </c>
      <c r="R203" s="35">
        <v>0.10240000000000003</v>
      </c>
      <c r="S203" s="35">
        <v>4.0960000000000017E-2</v>
      </c>
      <c r="T203" s="35">
        <v>1.6384000000000006E-2</v>
      </c>
      <c r="U203" s="35">
        <v>6.5536000000000032E-3</v>
      </c>
      <c r="V203" s="35">
        <v>2.6214400000000014E-3</v>
      </c>
      <c r="W203" s="35"/>
      <c r="X203" s="35"/>
      <c r="Y203" s="35"/>
      <c r="Z203" s="35"/>
      <c r="AA203" s="35"/>
      <c r="AB203" s="35"/>
      <c r="AC203" s="35"/>
      <c r="AD203" s="35"/>
      <c r="AE203" s="35"/>
      <c r="AF203" s="35"/>
      <c r="AG203" s="35"/>
    </row>
    <row r="204" spans="2:33">
      <c r="B204" t="s">
        <v>43</v>
      </c>
      <c r="C204" s="35"/>
      <c r="D204" s="35"/>
      <c r="E204" s="35"/>
      <c r="F204" s="35"/>
      <c r="G204" s="35"/>
      <c r="H204" s="35"/>
      <c r="I204" s="35"/>
      <c r="J204" s="35"/>
      <c r="K204" s="35"/>
      <c r="L204" s="35"/>
      <c r="M204" s="48">
        <f t="array" ref="M204:W204">C179:M179</f>
        <v>50</v>
      </c>
      <c r="N204" s="35">
        <v>20</v>
      </c>
      <c r="O204" s="35">
        <v>8</v>
      </c>
      <c r="P204" s="35">
        <v>3.2</v>
      </c>
      <c r="Q204" s="35">
        <v>1.2800000000000002</v>
      </c>
      <c r="R204" s="35">
        <v>0.51200000000000012</v>
      </c>
      <c r="S204" s="35">
        <v>0.20480000000000007</v>
      </c>
      <c r="T204" s="35">
        <v>8.1920000000000034E-2</v>
      </c>
      <c r="U204" s="35">
        <v>3.2768000000000012E-2</v>
      </c>
      <c r="V204" s="35">
        <v>1.3107200000000006E-2</v>
      </c>
      <c r="W204" s="35">
        <v>5.2428800000000027E-3</v>
      </c>
      <c r="X204" s="35"/>
      <c r="Y204" s="35"/>
      <c r="Z204" s="35"/>
      <c r="AA204" s="35"/>
      <c r="AB204" s="35"/>
      <c r="AC204" s="35"/>
      <c r="AD204" s="35"/>
      <c r="AE204" s="35"/>
      <c r="AF204" s="35"/>
      <c r="AG204" s="35"/>
    </row>
    <row r="205" spans="2:33">
      <c r="B205" t="s">
        <v>44</v>
      </c>
      <c r="C205" s="35"/>
      <c r="D205" s="35"/>
      <c r="E205" s="35"/>
      <c r="F205" s="35"/>
      <c r="G205" s="35"/>
      <c r="H205" s="35"/>
      <c r="I205" s="35"/>
      <c r="J205" s="35"/>
      <c r="K205" s="35"/>
      <c r="L205" s="35"/>
      <c r="M205" s="48"/>
      <c r="N205" s="49">
        <f t="array" ref="N205:X205">C180:M180</f>
        <v>100</v>
      </c>
      <c r="O205" s="35">
        <v>35</v>
      </c>
      <c r="P205" s="35">
        <v>12.25</v>
      </c>
      <c r="Q205" s="35">
        <v>4.2874999999999996</v>
      </c>
      <c r="R205" s="35">
        <v>1.5006249999999999</v>
      </c>
      <c r="S205" s="35">
        <v>0.52521874999999996</v>
      </c>
      <c r="T205" s="35">
        <v>0.18382656249999998</v>
      </c>
      <c r="U205" s="35">
        <v>6.4339296874999993E-2</v>
      </c>
      <c r="V205" s="35">
        <v>2.2518753906249998E-2</v>
      </c>
      <c r="W205" s="35">
        <v>7.8815638671874983E-3</v>
      </c>
      <c r="X205" s="35">
        <v>2.7585473535156244E-3</v>
      </c>
      <c r="Y205" s="35"/>
      <c r="Z205" s="35"/>
      <c r="AA205" s="35"/>
      <c r="AB205" s="35"/>
      <c r="AC205" s="35"/>
      <c r="AD205" s="35"/>
      <c r="AE205" s="35"/>
      <c r="AF205" s="35"/>
      <c r="AG205" s="35"/>
    </row>
    <row r="206" spans="2:33">
      <c r="B206" t="s">
        <v>45</v>
      </c>
      <c r="C206" s="35"/>
      <c r="D206" s="35"/>
      <c r="E206" s="35"/>
      <c r="F206" s="35"/>
      <c r="G206" s="35"/>
      <c r="H206" s="35"/>
      <c r="I206" s="35"/>
      <c r="J206" s="35"/>
      <c r="K206" s="35"/>
      <c r="L206" s="35"/>
      <c r="M206" s="48"/>
      <c r="N206" s="35"/>
      <c r="O206" s="50">
        <f t="array" ref="O206:Y206">C181:M181</f>
        <v>100</v>
      </c>
      <c r="P206" s="35">
        <v>35</v>
      </c>
      <c r="Q206" s="35">
        <v>12.25</v>
      </c>
      <c r="R206" s="35">
        <v>4.2874999999999996</v>
      </c>
      <c r="S206" s="35">
        <v>1.5006249999999999</v>
      </c>
      <c r="T206" s="35">
        <v>0.52521874999999996</v>
      </c>
      <c r="U206" s="35">
        <v>0.18382656249999998</v>
      </c>
      <c r="V206" s="35">
        <v>6.4339296874999993E-2</v>
      </c>
      <c r="W206" s="35">
        <v>2.2518753906249998E-2</v>
      </c>
      <c r="X206" s="35">
        <v>7.8815638671874983E-3</v>
      </c>
      <c r="Y206" s="35">
        <v>2.7585473535156244E-3</v>
      </c>
      <c r="Z206" s="35"/>
      <c r="AA206" s="35"/>
      <c r="AB206" s="35"/>
      <c r="AC206" s="35"/>
      <c r="AD206" s="35"/>
      <c r="AE206" s="35"/>
      <c r="AF206" s="35"/>
      <c r="AG206" s="35"/>
    </row>
    <row r="207" spans="2:33">
      <c r="B207" s="1" t="s">
        <v>46</v>
      </c>
      <c r="C207" s="35"/>
      <c r="D207" s="35"/>
      <c r="E207" s="35"/>
      <c r="F207" s="35"/>
      <c r="G207" s="35"/>
      <c r="H207" s="35"/>
      <c r="I207" s="35"/>
      <c r="J207" s="35"/>
      <c r="K207" s="35"/>
      <c r="L207" s="35"/>
      <c r="M207" s="48"/>
      <c r="N207" s="35"/>
      <c r="O207" s="35"/>
      <c r="P207" s="50">
        <f t="array" ref="P207:Z207">C182:M182</f>
        <v>100</v>
      </c>
      <c r="Q207" s="35">
        <v>35</v>
      </c>
      <c r="R207" s="35">
        <v>12.25</v>
      </c>
      <c r="S207" s="35">
        <v>4.2874999999999996</v>
      </c>
      <c r="T207" s="35">
        <v>1.5006249999999999</v>
      </c>
      <c r="U207" s="35">
        <v>0.52521874999999996</v>
      </c>
      <c r="V207" s="35">
        <v>0.18382656249999998</v>
      </c>
      <c r="W207" s="35">
        <v>6.4339296874999993E-2</v>
      </c>
      <c r="X207" s="35">
        <v>2.2518753906249998E-2</v>
      </c>
      <c r="Y207" s="35">
        <v>7.8815638671874983E-3</v>
      </c>
      <c r="Z207" s="35">
        <v>2.7585473535156244E-3</v>
      </c>
      <c r="AA207" s="35"/>
      <c r="AB207" s="35"/>
      <c r="AC207" s="35"/>
      <c r="AD207" s="35"/>
      <c r="AE207" s="35"/>
      <c r="AF207" s="35"/>
      <c r="AG207" s="35"/>
    </row>
    <row r="208" spans="2:33">
      <c r="B208" s="1" t="s">
        <v>47</v>
      </c>
      <c r="C208" s="35"/>
      <c r="D208" s="35"/>
      <c r="E208" s="35"/>
      <c r="F208" s="35"/>
      <c r="G208" s="35"/>
      <c r="H208" s="35"/>
      <c r="I208" s="35"/>
      <c r="J208" s="35"/>
      <c r="K208" s="35"/>
      <c r="L208" s="35"/>
      <c r="M208" s="48"/>
      <c r="N208" s="35"/>
      <c r="O208" s="35"/>
      <c r="P208" s="35"/>
      <c r="Q208" s="50">
        <f t="array" ref="Q208:AA208">C183:M183</f>
        <v>100</v>
      </c>
      <c r="R208" s="35">
        <v>35</v>
      </c>
      <c r="S208" s="35">
        <v>12.25</v>
      </c>
      <c r="T208" s="35">
        <v>4.2874999999999996</v>
      </c>
      <c r="U208" s="35">
        <v>1.5006249999999999</v>
      </c>
      <c r="V208" s="35">
        <v>0.52521874999999996</v>
      </c>
      <c r="W208" s="35">
        <v>0.18382656249999998</v>
      </c>
      <c r="X208" s="35">
        <v>6.4339296874999993E-2</v>
      </c>
      <c r="Y208" s="35">
        <v>2.2518753906249998E-2</v>
      </c>
      <c r="Z208" s="35">
        <v>7.8815638671874983E-3</v>
      </c>
      <c r="AA208" s="35">
        <v>2.7585473535156244E-3</v>
      </c>
      <c r="AB208" s="35"/>
      <c r="AC208" s="35"/>
      <c r="AD208" s="35"/>
      <c r="AE208" s="35"/>
      <c r="AF208" s="35"/>
      <c r="AG208" s="35"/>
    </row>
    <row r="209" spans="1:33">
      <c r="B209" s="1" t="s">
        <v>48</v>
      </c>
      <c r="C209" s="35"/>
      <c r="D209" s="35"/>
      <c r="E209" s="35"/>
      <c r="F209" s="35"/>
      <c r="G209" s="35"/>
      <c r="H209" s="35"/>
      <c r="I209" s="35"/>
      <c r="J209" s="35"/>
      <c r="K209" s="35"/>
      <c r="L209" s="35"/>
      <c r="M209" s="48"/>
      <c r="N209" s="35"/>
      <c r="O209" s="35"/>
      <c r="P209" s="35"/>
      <c r="Q209" s="35"/>
      <c r="R209" s="50">
        <f t="array" ref="R209:AB209">C184:M184</f>
        <v>100</v>
      </c>
      <c r="S209" s="35">
        <v>40</v>
      </c>
      <c r="T209" s="35">
        <v>20</v>
      </c>
      <c r="U209" s="35">
        <v>10</v>
      </c>
      <c r="V209" s="35">
        <v>6</v>
      </c>
      <c r="W209" s="35">
        <v>3.5999999999999996</v>
      </c>
      <c r="X209" s="35">
        <v>2.1599999999999997</v>
      </c>
      <c r="Y209" s="35">
        <v>1.2959999999999998</v>
      </c>
      <c r="Z209" s="35">
        <v>0.77759999999999985</v>
      </c>
      <c r="AA209" s="35">
        <v>0.46655999999999986</v>
      </c>
      <c r="AB209" s="35">
        <v>0.27993599999999991</v>
      </c>
      <c r="AC209" s="35"/>
      <c r="AD209" s="35"/>
      <c r="AE209" s="35"/>
      <c r="AF209" s="35"/>
      <c r="AG209" s="35"/>
    </row>
    <row r="210" spans="1:33">
      <c r="B210" s="1" t="s">
        <v>49</v>
      </c>
      <c r="C210" s="35"/>
      <c r="D210" s="35"/>
      <c r="E210" s="35"/>
      <c r="F210" s="35"/>
      <c r="G210" s="35"/>
      <c r="H210" s="35"/>
      <c r="I210" s="35"/>
      <c r="J210" s="35"/>
      <c r="K210" s="35"/>
      <c r="L210" s="35"/>
      <c r="M210" s="48"/>
      <c r="N210" s="35"/>
      <c r="O210" s="35"/>
      <c r="P210" s="35"/>
      <c r="Q210" s="35"/>
      <c r="R210" s="35"/>
      <c r="S210" s="50">
        <f t="array" ref="S210:AC210">C185:M185</f>
        <v>100</v>
      </c>
      <c r="T210" s="35">
        <v>40</v>
      </c>
      <c r="U210" s="35">
        <v>20</v>
      </c>
      <c r="V210" s="35">
        <v>10</v>
      </c>
      <c r="W210" s="35">
        <v>6</v>
      </c>
      <c r="X210" s="35">
        <v>3.5999999999999996</v>
      </c>
      <c r="Y210" s="35">
        <v>2.1599999999999997</v>
      </c>
      <c r="Z210" s="35">
        <v>1.2959999999999998</v>
      </c>
      <c r="AA210" s="35">
        <v>0.77759999999999985</v>
      </c>
      <c r="AB210" s="35">
        <v>0.46655999999999986</v>
      </c>
      <c r="AC210" s="35">
        <v>0.27993599999999991</v>
      </c>
      <c r="AD210" s="35"/>
      <c r="AE210" s="35"/>
      <c r="AF210" s="35"/>
      <c r="AG210" s="35"/>
    </row>
    <row r="211" spans="1:33">
      <c r="B211" s="1" t="s">
        <v>50</v>
      </c>
      <c r="C211" s="35"/>
      <c r="D211" s="35"/>
      <c r="E211" s="35"/>
      <c r="F211" s="35"/>
      <c r="G211" s="35"/>
      <c r="H211" s="35"/>
      <c r="I211" s="35"/>
      <c r="J211" s="35"/>
      <c r="K211" s="35"/>
      <c r="L211" s="35"/>
      <c r="M211" s="48"/>
      <c r="N211" s="35"/>
      <c r="O211" s="35"/>
      <c r="P211" s="35"/>
      <c r="Q211" s="35"/>
      <c r="R211" s="35"/>
      <c r="S211" s="35"/>
      <c r="T211" s="50">
        <f t="array" ref="T211:AD211">C186:M186</f>
        <v>100</v>
      </c>
      <c r="U211" s="35">
        <v>40</v>
      </c>
      <c r="V211" s="35">
        <v>20</v>
      </c>
      <c r="W211" s="35">
        <v>10</v>
      </c>
      <c r="X211" s="35">
        <v>6</v>
      </c>
      <c r="Y211" s="35">
        <v>3.5999999999999996</v>
      </c>
      <c r="Z211" s="35">
        <v>2.1599999999999997</v>
      </c>
      <c r="AA211" s="35">
        <v>1.2959999999999998</v>
      </c>
      <c r="AB211" s="35">
        <v>0.77759999999999985</v>
      </c>
      <c r="AC211" s="35">
        <v>0.46655999999999986</v>
      </c>
      <c r="AD211" s="35">
        <v>0.27993599999999991</v>
      </c>
      <c r="AE211" s="35"/>
      <c r="AF211" s="35"/>
      <c r="AG211" s="35"/>
    </row>
    <row r="212" spans="1:33">
      <c r="B212" s="1" t="s">
        <v>51</v>
      </c>
      <c r="C212" s="35"/>
      <c r="D212" s="35"/>
      <c r="E212" s="35"/>
      <c r="F212" s="35"/>
      <c r="G212" s="35"/>
      <c r="H212" s="35"/>
      <c r="I212" s="35"/>
      <c r="J212" s="35"/>
      <c r="K212" s="35"/>
      <c r="L212" s="35"/>
      <c r="M212" s="48"/>
      <c r="N212" s="35"/>
      <c r="O212" s="35"/>
      <c r="P212" s="35"/>
      <c r="Q212" s="35"/>
      <c r="R212" s="35"/>
      <c r="S212" s="35"/>
      <c r="T212" s="35"/>
      <c r="U212" s="50">
        <f t="array" ref="U212:AE212">C187:M187</f>
        <v>100</v>
      </c>
      <c r="V212" s="35">
        <v>40</v>
      </c>
      <c r="W212" s="35">
        <v>20</v>
      </c>
      <c r="X212" s="35">
        <v>10</v>
      </c>
      <c r="Y212" s="35">
        <v>6</v>
      </c>
      <c r="Z212" s="35">
        <v>3.5999999999999996</v>
      </c>
      <c r="AA212" s="35">
        <v>2.1599999999999997</v>
      </c>
      <c r="AB212" s="35">
        <v>1.2959999999999998</v>
      </c>
      <c r="AC212" s="35">
        <v>0.77759999999999985</v>
      </c>
      <c r="AD212" s="35">
        <v>0.46655999999999986</v>
      </c>
      <c r="AE212" s="35">
        <v>0.27993599999999991</v>
      </c>
      <c r="AF212" s="35"/>
      <c r="AG212" s="35"/>
    </row>
    <row r="213" spans="1:33">
      <c r="B213" s="1" t="s">
        <v>52</v>
      </c>
      <c r="C213" s="35"/>
      <c r="D213" s="35"/>
      <c r="E213" s="35"/>
      <c r="F213" s="35"/>
      <c r="G213" s="35"/>
      <c r="H213" s="35"/>
      <c r="I213" s="35"/>
      <c r="J213" s="35"/>
      <c r="K213" s="35"/>
      <c r="L213" s="35"/>
      <c r="M213" s="48"/>
      <c r="N213" s="35"/>
      <c r="O213" s="35"/>
      <c r="P213" s="35"/>
      <c r="Q213" s="35"/>
      <c r="R213" s="35"/>
      <c r="S213" s="35"/>
      <c r="T213" s="35"/>
      <c r="U213" s="35"/>
      <c r="V213" s="50">
        <f t="array" ref="V213:AF213">C188:M188</f>
        <v>100</v>
      </c>
      <c r="W213" s="35">
        <v>40</v>
      </c>
      <c r="X213" s="35">
        <v>20</v>
      </c>
      <c r="Y213" s="35">
        <v>10</v>
      </c>
      <c r="Z213" s="35">
        <v>6</v>
      </c>
      <c r="AA213" s="35">
        <v>3.5999999999999996</v>
      </c>
      <c r="AB213" s="35">
        <v>2.1599999999999997</v>
      </c>
      <c r="AC213" s="35">
        <v>1.2959999999999998</v>
      </c>
      <c r="AD213" s="35">
        <v>0.77759999999999985</v>
      </c>
      <c r="AE213" s="35">
        <v>0.46655999999999986</v>
      </c>
      <c r="AF213" s="35">
        <v>0.27993599999999991</v>
      </c>
      <c r="AG213" s="35"/>
    </row>
    <row r="214" spans="1:33">
      <c r="B214" s="1" t="s">
        <v>53</v>
      </c>
      <c r="C214" s="35"/>
      <c r="D214" s="35"/>
      <c r="E214" s="35"/>
      <c r="F214" s="35"/>
      <c r="G214" s="35"/>
      <c r="H214" s="35"/>
      <c r="I214" s="35"/>
      <c r="J214" s="35"/>
      <c r="K214" s="35"/>
      <c r="L214" s="35"/>
      <c r="M214" s="48"/>
      <c r="N214" s="35"/>
      <c r="O214" s="35"/>
      <c r="P214" s="35"/>
      <c r="Q214" s="35"/>
      <c r="R214" s="35"/>
      <c r="S214" s="35"/>
      <c r="T214" s="35"/>
      <c r="U214" s="35"/>
      <c r="V214" s="35"/>
      <c r="W214" s="50">
        <f t="array" ref="W214:AG214">C189:M189</f>
        <v>100</v>
      </c>
      <c r="X214" s="35">
        <v>40</v>
      </c>
      <c r="Y214" s="35">
        <v>20</v>
      </c>
      <c r="Z214" s="35">
        <v>10</v>
      </c>
      <c r="AA214" s="35">
        <v>6</v>
      </c>
      <c r="AB214" s="35">
        <v>3.5999999999999996</v>
      </c>
      <c r="AC214" s="35">
        <v>2.1599999999999997</v>
      </c>
      <c r="AD214" s="35">
        <v>1.2959999999999998</v>
      </c>
      <c r="AE214" s="35">
        <v>0.77759999999999985</v>
      </c>
      <c r="AF214" s="35">
        <v>0.46655999999999986</v>
      </c>
      <c r="AG214" s="35">
        <v>0.27993599999999991</v>
      </c>
    </row>
    <row r="215" spans="1:33">
      <c r="C215" s="2"/>
      <c r="D215" s="2"/>
      <c r="E215" s="2"/>
      <c r="F215" s="2"/>
      <c r="G215" s="2"/>
      <c r="H215" s="2"/>
      <c r="I215" s="2"/>
      <c r="J215" s="2"/>
      <c r="K215" s="2"/>
      <c r="L215" s="2"/>
      <c r="M215" s="8"/>
      <c r="N215" s="2"/>
      <c r="O215" s="2"/>
      <c r="P215" s="2"/>
      <c r="Q215" s="2"/>
      <c r="R215" s="2"/>
      <c r="S215" s="2"/>
      <c r="T215" s="2"/>
      <c r="U215" s="2"/>
      <c r="V215" s="2"/>
      <c r="W215" s="19"/>
      <c r="X215" s="2"/>
      <c r="Y215" s="2"/>
      <c r="Z215" s="2"/>
      <c r="AA215" s="2"/>
      <c r="AB215" s="2"/>
      <c r="AC215" s="2"/>
      <c r="AD215" s="2"/>
      <c r="AE215" s="2"/>
      <c r="AF215" s="2"/>
      <c r="AG215" s="2"/>
    </row>
    <row r="216" spans="1:33">
      <c r="A216" s="76" t="s">
        <v>144</v>
      </c>
      <c r="B216" s="76"/>
      <c r="C216" s="76"/>
      <c r="D216" s="76"/>
      <c r="E216" s="76"/>
      <c r="F216" s="76"/>
      <c r="G216" s="76"/>
      <c r="H216" s="76"/>
      <c r="I216" s="76"/>
      <c r="J216" s="76"/>
      <c r="K216" s="76"/>
      <c r="L216" s="76"/>
      <c r="M216" s="76"/>
      <c r="N216" s="76"/>
    </row>
    <row r="217" spans="1:33">
      <c r="C217" t="s">
        <v>29</v>
      </c>
    </row>
    <row r="218" spans="1:33">
      <c r="C218" s="1">
        <v>0</v>
      </c>
      <c r="D218" s="1">
        <v>1</v>
      </c>
      <c r="E218" s="1">
        <v>2</v>
      </c>
      <c r="F218" s="1">
        <v>3</v>
      </c>
      <c r="G218" s="1">
        <v>4</v>
      </c>
      <c r="H218" s="1">
        <v>5</v>
      </c>
      <c r="I218" s="1">
        <v>6</v>
      </c>
      <c r="J218" s="1">
        <v>7</v>
      </c>
      <c r="K218" s="1">
        <v>8</v>
      </c>
      <c r="L218" s="1">
        <v>9</v>
      </c>
      <c r="M218" s="1">
        <v>10</v>
      </c>
      <c r="N218">
        <v>11</v>
      </c>
      <c r="O218">
        <v>12</v>
      </c>
      <c r="P218">
        <v>13</v>
      </c>
      <c r="Q218">
        <v>14</v>
      </c>
      <c r="R218">
        <v>15</v>
      </c>
      <c r="S218">
        <v>16</v>
      </c>
      <c r="T218">
        <v>17</v>
      </c>
      <c r="U218">
        <v>18</v>
      </c>
      <c r="V218">
        <v>19</v>
      </c>
      <c r="W218">
        <v>20</v>
      </c>
      <c r="X218">
        <v>21</v>
      </c>
      <c r="Y218">
        <v>22</v>
      </c>
      <c r="Z218">
        <v>23</v>
      </c>
      <c r="AA218">
        <v>24</v>
      </c>
      <c r="AB218">
        <v>25</v>
      </c>
      <c r="AC218">
        <v>26</v>
      </c>
      <c r="AD218">
        <v>27</v>
      </c>
      <c r="AE218">
        <v>28</v>
      </c>
      <c r="AF218">
        <v>29</v>
      </c>
      <c r="AG218">
        <v>30</v>
      </c>
    </row>
    <row r="219" spans="1:33">
      <c r="B219" t="s">
        <v>34</v>
      </c>
      <c r="C219" s="2"/>
      <c r="D219" s="35">
        <f t="array" ref="D219:M219">C194:L194-D194:M194</f>
        <v>50</v>
      </c>
      <c r="E219" s="35">
        <v>25</v>
      </c>
      <c r="F219" s="35">
        <v>12.5</v>
      </c>
      <c r="G219" s="35">
        <v>6.25</v>
      </c>
      <c r="H219" s="35">
        <v>3.125</v>
      </c>
      <c r="I219" s="35">
        <v>1.25</v>
      </c>
      <c r="J219" s="35">
        <v>0.75</v>
      </c>
      <c r="K219" s="51">
        <v>0.45000000000000007</v>
      </c>
      <c r="L219" s="51">
        <v>0.26999999999999996</v>
      </c>
      <c r="M219" s="51">
        <v>0.16200000000000001</v>
      </c>
      <c r="N219" s="51"/>
      <c r="O219" s="51"/>
      <c r="P219" s="51"/>
      <c r="Q219" s="51"/>
      <c r="R219" s="51"/>
      <c r="S219" s="51"/>
      <c r="T219" s="51"/>
      <c r="U219" s="51"/>
      <c r="V219" s="51"/>
      <c r="W219" s="51"/>
      <c r="X219" s="51"/>
      <c r="Y219" s="35"/>
      <c r="Z219" s="35"/>
      <c r="AA219" s="35"/>
      <c r="AB219" s="35"/>
      <c r="AC219" s="35"/>
      <c r="AD219" s="35"/>
      <c r="AE219" s="35"/>
      <c r="AF219" s="35"/>
      <c r="AG219" s="35"/>
    </row>
    <row r="220" spans="1:33">
      <c r="B220" t="s">
        <v>33</v>
      </c>
      <c r="C220" s="2"/>
      <c r="D220" s="35"/>
      <c r="E220" s="35">
        <f t="array" ref="E220:N220">D195:M195-E195:N195</f>
        <v>25</v>
      </c>
      <c r="F220" s="35">
        <v>12.5</v>
      </c>
      <c r="G220" s="35">
        <v>6.25</v>
      </c>
      <c r="H220" s="35">
        <v>3.125</v>
      </c>
      <c r="I220" s="35">
        <v>1.5625</v>
      </c>
      <c r="J220" s="35">
        <v>0.46875</v>
      </c>
      <c r="K220" s="51">
        <v>0.4375</v>
      </c>
      <c r="L220" s="51">
        <v>0.26250000000000001</v>
      </c>
      <c r="M220" s="51">
        <v>0.1575</v>
      </c>
      <c r="N220" s="51">
        <v>9.4500000000000001E-2</v>
      </c>
      <c r="O220" s="51"/>
      <c r="P220" s="51"/>
      <c r="Q220" s="51"/>
      <c r="R220" s="51"/>
      <c r="S220" s="51"/>
      <c r="T220" s="51"/>
      <c r="U220" s="51"/>
      <c r="V220" s="51"/>
      <c r="W220" s="51"/>
      <c r="X220" s="51"/>
      <c r="Y220" s="35"/>
      <c r="Z220" s="35"/>
      <c r="AA220" s="35"/>
      <c r="AB220" s="35"/>
      <c r="AC220" s="35"/>
      <c r="AD220" s="35"/>
      <c r="AE220" s="35"/>
      <c r="AF220" s="35"/>
      <c r="AG220" s="35"/>
    </row>
    <row r="221" spans="1:33">
      <c r="B221" t="s">
        <v>35</v>
      </c>
      <c r="C221" s="2"/>
      <c r="D221" s="35"/>
      <c r="E221" s="35"/>
      <c r="F221" s="35">
        <f t="array" ref="F221:O221">E196:N196-F196:O196</f>
        <v>15</v>
      </c>
      <c r="G221" s="35">
        <v>5</v>
      </c>
      <c r="H221" s="35">
        <v>2.5</v>
      </c>
      <c r="I221" s="35">
        <v>1.75</v>
      </c>
      <c r="J221" s="35">
        <v>0.30000000000000004</v>
      </c>
      <c r="K221" s="51">
        <v>0.13500000000000006</v>
      </c>
      <c r="L221" s="51">
        <v>0.126</v>
      </c>
      <c r="M221" s="51">
        <v>7.5600000000000001E-2</v>
      </c>
      <c r="N221" s="51">
        <v>4.5359999999999998E-2</v>
      </c>
      <c r="O221" s="51">
        <v>2.7216000000000004E-2</v>
      </c>
      <c r="P221" s="51"/>
      <c r="Q221" s="51"/>
      <c r="R221" s="51"/>
      <c r="S221" s="51"/>
      <c r="T221" s="51"/>
      <c r="U221" s="51"/>
      <c r="V221" s="51"/>
      <c r="W221" s="51"/>
      <c r="X221" s="51"/>
      <c r="Y221" s="35"/>
      <c r="Z221" s="35"/>
      <c r="AA221" s="35"/>
      <c r="AB221" s="35"/>
      <c r="AC221" s="35"/>
      <c r="AD221" s="35"/>
      <c r="AE221" s="35"/>
      <c r="AF221" s="35"/>
      <c r="AG221" s="35"/>
    </row>
    <row r="222" spans="1:33">
      <c r="B222" t="s">
        <v>36</v>
      </c>
      <c r="C222" s="2"/>
      <c r="D222" s="35"/>
      <c r="E222" s="35"/>
      <c r="F222" s="35"/>
      <c r="G222" s="35">
        <f t="array" ref="G222:P222">F197:O197-G197:P197</f>
        <v>30</v>
      </c>
      <c r="H222" s="35">
        <v>10</v>
      </c>
      <c r="I222" s="35">
        <v>5</v>
      </c>
      <c r="J222" s="35">
        <v>2</v>
      </c>
      <c r="K222" s="51">
        <v>1.2000000000000002</v>
      </c>
      <c r="L222" s="51">
        <v>0.72</v>
      </c>
      <c r="M222" s="51">
        <v>0.43199999999999994</v>
      </c>
      <c r="N222" s="51">
        <v>0.25919999999999999</v>
      </c>
      <c r="O222" s="51">
        <v>0.15551999999999999</v>
      </c>
      <c r="P222" s="51">
        <v>9.3311999999999978E-2</v>
      </c>
      <c r="Q222" s="51"/>
      <c r="R222" s="51"/>
      <c r="S222" s="51"/>
      <c r="T222" s="51"/>
      <c r="U222" s="51"/>
      <c r="V222" s="51"/>
      <c r="W222" s="51"/>
      <c r="X222" s="51"/>
      <c r="Y222" s="35"/>
      <c r="Z222" s="35"/>
      <c r="AA222" s="35"/>
      <c r="AB222" s="35"/>
      <c r="AC222" s="35"/>
      <c r="AD222" s="35"/>
      <c r="AE222" s="35"/>
      <c r="AF222" s="35"/>
      <c r="AG222" s="35"/>
    </row>
    <row r="223" spans="1:33">
      <c r="B223" t="s">
        <v>37</v>
      </c>
      <c r="C223" s="2"/>
      <c r="D223" s="35"/>
      <c r="E223" s="35"/>
      <c r="F223" s="35"/>
      <c r="G223" s="35"/>
      <c r="H223" s="35">
        <f t="array" ref="H223:Q223">G198:P198-H198:Q198</f>
        <v>45</v>
      </c>
      <c r="I223" s="35">
        <v>15</v>
      </c>
      <c r="J223" s="35">
        <v>7.5</v>
      </c>
      <c r="K223" s="51">
        <v>3</v>
      </c>
      <c r="L223" s="51">
        <v>1.8000000000000003</v>
      </c>
      <c r="M223" s="51">
        <v>1.0799999999999998</v>
      </c>
      <c r="N223" s="51">
        <v>0.64800000000000002</v>
      </c>
      <c r="O223" s="51">
        <v>0.38879999999999992</v>
      </c>
      <c r="P223" s="51">
        <v>0.23327999999999999</v>
      </c>
      <c r="Q223" s="51">
        <v>0.13996799999999998</v>
      </c>
      <c r="R223" s="51"/>
      <c r="S223" s="51"/>
      <c r="T223" s="51"/>
      <c r="U223" s="51"/>
      <c r="V223" s="51"/>
      <c r="W223" s="51"/>
      <c r="X223" s="51"/>
      <c r="Y223" s="35"/>
      <c r="Z223" s="35"/>
      <c r="AA223" s="35"/>
      <c r="AB223" s="35"/>
      <c r="AC223" s="35"/>
      <c r="AD223" s="35"/>
      <c r="AE223" s="35"/>
      <c r="AF223" s="35"/>
      <c r="AG223" s="35"/>
    </row>
    <row r="224" spans="1:33">
      <c r="B224" t="s">
        <v>38</v>
      </c>
      <c r="C224" s="2"/>
      <c r="D224" s="35"/>
      <c r="E224" s="35"/>
      <c r="F224" s="35"/>
      <c r="G224" s="35"/>
      <c r="H224" s="35"/>
      <c r="I224" s="35">
        <f t="array" ref="I224:R224">H199:Q199-I199:R199</f>
        <v>60</v>
      </c>
      <c r="J224" s="35">
        <v>24</v>
      </c>
      <c r="K224" s="51">
        <v>9.6</v>
      </c>
      <c r="L224" s="51">
        <v>3.84</v>
      </c>
      <c r="M224" s="51">
        <v>1.5360000000000003</v>
      </c>
      <c r="N224" s="51">
        <v>0.61440000000000006</v>
      </c>
      <c r="O224" s="51">
        <v>0.24576000000000006</v>
      </c>
      <c r="P224" s="51">
        <v>9.8304000000000044E-2</v>
      </c>
      <c r="Q224" s="51">
        <v>3.9321600000000012E-2</v>
      </c>
      <c r="R224" s="51">
        <v>1.5728640000000009E-2</v>
      </c>
      <c r="S224" s="51"/>
      <c r="T224" s="51"/>
      <c r="U224" s="51"/>
      <c r="V224" s="51"/>
      <c r="W224" s="51"/>
      <c r="X224" s="51"/>
      <c r="Y224" s="35"/>
      <c r="Z224" s="35"/>
      <c r="AA224" s="35"/>
      <c r="AB224" s="35"/>
      <c r="AC224" s="35"/>
      <c r="AD224" s="35"/>
      <c r="AE224" s="35"/>
      <c r="AF224" s="35"/>
      <c r="AG224" s="35"/>
    </row>
    <row r="225" spans="2:33">
      <c r="B225" t="s">
        <v>39</v>
      </c>
      <c r="C225" s="2"/>
      <c r="D225" s="35"/>
      <c r="E225" s="35"/>
      <c r="F225" s="35"/>
      <c r="G225" s="35"/>
      <c r="H225" s="35"/>
      <c r="I225" s="35"/>
      <c r="J225" s="35">
        <f t="array" ref="J225:S225">I200:R200-J200:S200</f>
        <v>60</v>
      </c>
      <c r="K225" s="51">
        <v>24</v>
      </c>
      <c r="L225" s="51">
        <v>9.6</v>
      </c>
      <c r="M225" s="51">
        <v>3.84</v>
      </c>
      <c r="N225" s="51">
        <v>1.5360000000000003</v>
      </c>
      <c r="O225" s="51">
        <v>0.61440000000000006</v>
      </c>
      <c r="P225" s="51">
        <v>0.24576000000000006</v>
      </c>
      <c r="Q225" s="51">
        <v>9.8304000000000044E-2</v>
      </c>
      <c r="R225" s="51">
        <v>-0.33446399999999998</v>
      </c>
      <c r="S225" s="51">
        <v>0.24</v>
      </c>
      <c r="T225" s="51"/>
      <c r="U225" s="51"/>
      <c r="V225" s="51"/>
      <c r="W225" s="51"/>
      <c r="X225" s="51"/>
      <c r="Y225" s="35"/>
      <c r="Z225" s="35"/>
      <c r="AA225" s="35"/>
      <c r="AB225" s="35"/>
      <c r="AC225" s="35"/>
      <c r="AD225" s="35"/>
      <c r="AE225" s="35"/>
      <c r="AF225" s="35"/>
      <c r="AG225" s="35"/>
    </row>
    <row r="226" spans="2:33">
      <c r="B226" t="s">
        <v>40</v>
      </c>
      <c r="C226" s="2"/>
      <c r="D226" s="35"/>
      <c r="E226" s="35"/>
      <c r="F226" s="35"/>
      <c r="G226" s="35"/>
      <c r="H226" s="35"/>
      <c r="I226" s="35"/>
      <c r="J226" s="35"/>
      <c r="K226" s="51">
        <f t="array" ref="K226:T226">J201:S201-K201:T201</f>
        <v>45</v>
      </c>
      <c r="L226" s="51">
        <v>18</v>
      </c>
      <c r="M226" s="51">
        <v>7.1999999999999993</v>
      </c>
      <c r="N226" s="51">
        <v>2.8800000000000003</v>
      </c>
      <c r="O226" s="51">
        <v>1.1520000000000001</v>
      </c>
      <c r="P226" s="51">
        <v>0.4608000000000001</v>
      </c>
      <c r="Q226" s="51">
        <v>0.18432000000000009</v>
      </c>
      <c r="R226" s="51">
        <v>7.372800000000003E-2</v>
      </c>
      <c r="S226" s="51">
        <v>2.9491200000000016E-2</v>
      </c>
      <c r="T226" s="51">
        <v>1.1796480000000007E-2</v>
      </c>
      <c r="U226" s="51"/>
      <c r="V226" s="51"/>
      <c r="W226" s="51"/>
      <c r="X226" s="51"/>
      <c r="Y226" s="35"/>
      <c r="Z226" s="35"/>
      <c r="AA226" s="35"/>
      <c r="AB226" s="35"/>
      <c r="AC226" s="35"/>
      <c r="AD226" s="35"/>
      <c r="AE226" s="35"/>
      <c r="AF226" s="35"/>
      <c r="AG226" s="35"/>
    </row>
    <row r="227" spans="2:33">
      <c r="B227" t="s">
        <v>41</v>
      </c>
      <c r="C227" s="2"/>
      <c r="D227" s="35"/>
      <c r="E227" s="35"/>
      <c r="F227" s="35"/>
      <c r="G227" s="35"/>
      <c r="H227" s="35"/>
      <c r="I227" s="35"/>
      <c r="J227" s="35"/>
      <c r="K227" s="51"/>
      <c r="L227" s="51">
        <f t="array" ref="L227:U227">K202:T202-L202:U202</f>
        <v>30</v>
      </c>
      <c r="M227" s="51">
        <v>12</v>
      </c>
      <c r="N227" s="51">
        <v>4.8</v>
      </c>
      <c r="O227" s="51">
        <v>1.92</v>
      </c>
      <c r="P227" s="51">
        <v>0.76800000000000013</v>
      </c>
      <c r="Q227" s="51">
        <v>0.30720000000000003</v>
      </c>
      <c r="R227" s="51">
        <v>0.12288000000000003</v>
      </c>
      <c r="S227" s="51">
        <v>4.9152000000000022E-2</v>
      </c>
      <c r="T227" s="51">
        <v>1.9660800000000006E-2</v>
      </c>
      <c r="U227" s="51">
        <v>7.8643200000000045E-3</v>
      </c>
      <c r="V227" s="51"/>
      <c r="W227" s="51"/>
      <c r="X227" s="51"/>
      <c r="Y227" s="35"/>
      <c r="Z227" s="35"/>
      <c r="AA227" s="35"/>
      <c r="AB227" s="35"/>
      <c r="AC227" s="35"/>
      <c r="AD227" s="35"/>
      <c r="AE227" s="35"/>
      <c r="AF227" s="35"/>
      <c r="AG227" s="35"/>
    </row>
    <row r="228" spans="2:33">
      <c r="B228" t="s">
        <v>42</v>
      </c>
      <c r="C228" s="2"/>
      <c r="D228" s="35"/>
      <c r="E228" s="35"/>
      <c r="F228" s="35"/>
      <c r="G228" s="35"/>
      <c r="H228" s="35"/>
      <c r="I228" s="35"/>
      <c r="J228" s="35"/>
      <c r="K228" s="51"/>
      <c r="L228" s="51"/>
      <c r="M228" s="51">
        <f t="array" ref="M228:V228">L203:U203-M203:V203</f>
        <v>15</v>
      </c>
      <c r="N228" s="51">
        <v>6</v>
      </c>
      <c r="O228" s="51">
        <v>2.4</v>
      </c>
      <c r="P228" s="51">
        <v>0.96</v>
      </c>
      <c r="Q228" s="51">
        <v>0.38400000000000006</v>
      </c>
      <c r="R228" s="51">
        <v>0.15360000000000001</v>
      </c>
      <c r="S228" s="51">
        <v>6.1440000000000015E-2</v>
      </c>
      <c r="T228" s="51">
        <v>2.4576000000000011E-2</v>
      </c>
      <c r="U228" s="51">
        <v>9.830400000000003E-3</v>
      </c>
      <c r="V228" s="51">
        <v>3.9321600000000023E-3</v>
      </c>
      <c r="W228" s="51"/>
      <c r="X228" s="51"/>
      <c r="Y228" s="35"/>
      <c r="Z228" s="35"/>
      <c r="AA228" s="35"/>
      <c r="AB228" s="35"/>
      <c r="AC228" s="35"/>
      <c r="AD228" s="35"/>
      <c r="AE228" s="35"/>
      <c r="AF228" s="35"/>
      <c r="AG228" s="35"/>
    </row>
    <row r="229" spans="2:33">
      <c r="B229" t="s">
        <v>43</v>
      </c>
      <c r="C229" s="2"/>
      <c r="D229" s="35"/>
      <c r="E229" s="35"/>
      <c r="F229" s="35"/>
      <c r="G229" s="35"/>
      <c r="H229" s="35"/>
      <c r="I229" s="35"/>
      <c r="J229" s="35"/>
      <c r="K229" s="51"/>
      <c r="L229" s="51"/>
      <c r="M229" s="51"/>
      <c r="N229" s="51">
        <f t="array" ref="N229:W229">M204:V204-N204:W204</f>
        <v>30</v>
      </c>
      <c r="O229" s="51">
        <v>12</v>
      </c>
      <c r="P229" s="51">
        <v>4.8</v>
      </c>
      <c r="Q229" s="51">
        <v>1.92</v>
      </c>
      <c r="R229" s="51">
        <v>0.76800000000000013</v>
      </c>
      <c r="S229" s="51">
        <v>0.30720000000000003</v>
      </c>
      <c r="T229" s="51">
        <v>0.12288000000000003</v>
      </c>
      <c r="U229" s="51">
        <v>4.9152000000000022E-2</v>
      </c>
      <c r="V229" s="51">
        <v>1.9660800000000006E-2</v>
      </c>
      <c r="W229" s="51">
        <v>7.8643200000000045E-3</v>
      </c>
      <c r="X229" s="51"/>
      <c r="Y229" s="35"/>
      <c r="Z229" s="35"/>
      <c r="AA229" s="35"/>
      <c r="AB229" s="35"/>
      <c r="AC229" s="35"/>
      <c r="AD229" s="35"/>
      <c r="AE229" s="35"/>
      <c r="AF229" s="35"/>
      <c r="AG229" s="35"/>
    </row>
    <row r="230" spans="2:33">
      <c r="B230" t="s">
        <v>44</v>
      </c>
      <c r="C230" s="2"/>
      <c r="D230" s="35"/>
      <c r="E230" s="35"/>
      <c r="F230" s="35"/>
      <c r="G230" s="35"/>
      <c r="H230" s="35"/>
      <c r="I230" s="35"/>
      <c r="J230" s="35"/>
      <c r="K230" s="51"/>
      <c r="L230" s="51"/>
      <c r="M230" s="51"/>
      <c r="N230" s="51"/>
      <c r="O230" s="51">
        <f t="array" ref="O230:X230">N205:W205-O205:X205</f>
        <v>65</v>
      </c>
      <c r="P230" s="51">
        <v>22.75</v>
      </c>
      <c r="Q230" s="51">
        <v>7.9625000000000004</v>
      </c>
      <c r="R230" s="51">
        <v>2.7868749999999998</v>
      </c>
      <c r="S230" s="51">
        <v>0.97540624999999992</v>
      </c>
      <c r="T230" s="51">
        <v>0.3413921875</v>
      </c>
      <c r="U230" s="51">
        <v>0.11948726562499999</v>
      </c>
      <c r="V230" s="51">
        <v>4.1820542968749999E-2</v>
      </c>
      <c r="W230" s="51">
        <v>1.4637190039062499E-2</v>
      </c>
      <c r="X230" s="51">
        <v>5.1230165136718735E-3</v>
      </c>
      <c r="Y230" s="35"/>
      <c r="Z230" s="35"/>
      <c r="AA230" s="35"/>
      <c r="AB230" s="35"/>
      <c r="AC230" s="35"/>
      <c r="AD230" s="35"/>
      <c r="AE230" s="35"/>
      <c r="AF230" s="35"/>
      <c r="AG230" s="35"/>
    </row>
    <row r="231" spans="2:33">
      <c r="B231" t="s">
        <v>45</v>
      </c>
      <c r="C231" s="2"/>
      <c r="D231" s="35"/>
      <c r="E231" s="35"/>
      <c r="F231" s="35"/>
      <c r="G231" s="35"/>
      <c r="H231" s="35"/>
      <c r="I231" s="35"/>
      <c r="J231" s="35"/>
      <c r="K231" s="51"/>
      <c r="L231" s="51"/>
      <c r="M231" s="51"/>
      <c r="N231" s="51"/>
      <c r="O231" s="51"/>
      <c r="P231" s="51">
        <f t="array" ref="P231:Y231">O206:X206-P206:Y206</f>
        <v>65</v>
      </c>
      <c r="Q231" s="51">
        <v>22.75</v>
      </c>
      <c r="R231" s="51">
        <v>7.9625000000000004</v>
      </c>
      <c r="S231" s="51">
        <v>2.7868749999999998</v>
      </c>
      <c r="T231" s="51">
        <v>0.97540624999999992</v>
      </c>
      <c r="U231" s="51">
        <v>0.3413921875</v>
      </c>
      <c r="V231" s="51">
        <v>0.11948726562499999</v>
      </c>
      <c r="W231" s="51">
        <v>4.1820542968749999E-2</v>
      </c>
      <c r="X231" s="51">
        <v>1.4637190039062499E-2</v>
      </c>
      <c r="Y231" s="35">
        <v>5.1230165136718735E-3</v>
      </c>
      <c r="Z231" s="35"/>
      <c r="AA231" s="35"/>
      <c r="AB231" s="35"/>
      <c r="AC231" s="35"/>
      <c r="AD231" s="35"/>
      <c r="AE231" s="35"/>
      <c r="AF231" s="35"/>
      <c r="AG231" s="35"/>
    </row>
    <row r="232" spans="2:33">
      <c r="B232" s="1" t="s">
        <v>46</v>
      </c>
      <c r="C232" s="2"/>
      <c r="D232" s="35"/>
      <c r="E232" s="35"/>
      <c r="F232" s="35"/>
      <c r="G232" s="35"/>
      <c r="H232" s="35"/>
      <c r="I232" s="35"/>
      <c r="J232" s="35"/>
      <c r="K232" s="51"/>
      <c r="L232" s="51"/>
      <c r="M232" s="51"/>
      <c r="N232" s="51"/>
      <c r="O232" s="51"/>
      <c r="P232" s="51"/>
      <c r="Q232" s="51">
        <f t="array" ref="Q232:Z232">P207:Y207-Q207:Z207</f>
        <v>65</v>
      </c>
      <c r="R232" s="51">
        <v>22.75</v>
      </c>
      <c r="S232" s="51">
        <v>7.9625000000000004</v>
      </c>
      <c r="T232" s="51">
        <v>2.7868749999999998</v>
      </c>
      <c r="U232" s="51">
        <v>0.97540624999999992</v>
      </c>
      <c r="V232" s="51">
        <v>0.3413921875</v>
      </c>
      <c r="W232" s="51">
        <v>0.11948726562499999</v>
      </c>
      <c r="X232" s="51">
        <v>4.1820542968749999E-2</v>
      </c>
      <c r="Y232" s="35">
        <v>1.4637190039062499E-2</v>
      </c>
      <c r="Z232" s="35">
        <v>5.1230165136718735E-3</v>
      </c>
      <c r="AA232" s="35"/>
      <c r="AB232" s="35"/>
      <c r="AC232" s="35"/>
      <c r="AD232" s="35"/>
      <c r="AE232" s="35"/>
      <c r="AF232" s="35"/>
      <c r="AG232" s="35"/>
    </row>
    <row r="233" spans="2:33">
      <c r="B233" s="1" t="s">
        <v>47</v>
      </c>
      <c r="C233" s="2"/>
      <c r="D233" s="35"/>
      <c r="E233" s="35"/>
      <c r="F233" s="35"/>
      <c r="G233" s="35"/>
      <c r="H233" s="35"/>
      <c r="I233" s="35"/>
      <c r="J233" s="35"/>
      <c r="K233" s="51"/>
      <c r="L233" s="51"/>
      <c r="M233" s="51"/>
      <c r="N233" s="51"/>
      <c r="O233" s="51"/>
      <c r="P233" s="51"/>
      <c r="Q233" s="51"/>
      <c r="R233" s="51">
        <f t="array" ref="R233:AA233">Q208:Z208-R208:AA208</f>
        <v>65</v>
      </c>
      <c r="S233" s="51">
        <v>22.75</v>
      </c>
      <c r="T233" s="51">
        <v>7.9625000000000004</v>
      </c>
      <c r="U233" s="51">
        <v>2.7868749999999998</v>
      </c>
      <c r="V233" s="51">
        <v>0.97540624999999992</v>
      </c>
      <c r="W233" s="51">
        <v>0.3413921875</v>
      </c>
      <c r="X233" s="51">
        <v>0.11948726562499999</v>
      </c>
      <c r="Y233" s="35">
        <v>4.1820542968749999E-2</v>
      </c>
      <c r="Z233" s="35">
        <v>1.4637190039062499E-2</v>
      </c>
      <c r="AA233" s="35">
        <v>5.1230165136718735E-3</v>
      </c>
      <c r="AB233" s="35"/>
      <c r="AC233" s="35"/>
      <c r="AD233" s="35"/>
      <c r="AE233" s="35"/>
      <c r="AF233" s="35"/>
      <c r="AG233" s="35"/>
    </row>
    <row r="234" spans="2:33">
      <c r="B234" s="1" t="s">
        <v>48</v>
      </c>
      <c r="C234" s="2"/>
      <c r="D234" s="35"/>
      <c r="E234" s="35"/>
      <c r="F234" s="35"/>
      <c r="G234" s="35"/>
      <c r="H234" s="35"/>
      <c r="I234" s="35"/>
      <c r="J234" s="35"/>
      <c r="K234" s="51"/>
      <c r="L234" s="51"/>
      <c r="M234" s="51"/>
      <c r="N234" s="51"/>
      <c r="O234" s="51"/>
      <c r="P234" s="51"/>
      <c r="Q234" s="51"/>
      <c r="R234" s="51"/>
      <c r="S234" s="51">
        <f t="array" ref="S234:AB234">R209:AA209-S209:AB209</f>
        <v>60</v>
      </c>
      <c r="T234" s="51">
        <v>20</v>
      </c>
      <c r="U234" s="51">
        <v>10</v>
      </c>
      <c r="V234" s="51">
        <v>4</v>
      </c>
      <c r="W234" s="51">
        <v>2.4000000000000004</v>
      </c>
      <c r="X234" s="51">
        <v>1.44</v>
      </c>
      <c r="Y234" s="35">
        <v>0.86399999999999988</v>
      </c>
      <c r="Z234" s="35">
        <v>0.51839999999999997</v>
      </c>
      <c r="AA234" s="35">
        <v>0.31103999999999998</v>
      </c>
      <c r="AB234" s="35">
        <v>0.18662399999999996</v>
      </c>
      <c r="AC234" s="35"/>
      <c r="AD234" s="35"/>
      <c r="AE234" s="35"/>
      <c r="AF234" s="35"/>
      <c r="AG234" s="35"/>
    </row>
    <row r="235" spans="2:33">
      <c r="B235" s="1" t="s">
        <v>49</v>
      </c>
      <c r="C235" s="2"/>
      <c r="D235" s="35"/>
      <c r="E235" s="35"/>
      <c r="F235" s="35"/>
      <c r="G235" s="35"/>
      <c r="H235" s="35"/>
      <c r="I235" s="35"/>
      <c r="J235" s="35"/>
      <c r="K235" s="51"/>
      <c r="L235" s="51"/>
      <c r="M235" s="51"/>
      <c r="N235" s="51"/>
      <c r="O235" s="51"/>
      <c r="P235" s="51"/>
      <c r="Q235" s="51"/>
      <c r="R235" s="51"/>
      <c r="S235" s="51"/>
      <c r="T235" s="51">
        <f t="array" ref="T235:AC235">S210:AB210-T210:AC210</f>
        <v>60</v>
      </c>
      <c r="U235" s="51">
        <v>20</v>
      </c>
      <c r="V235" s="51">
        <v>10</v>
      </c>
      <c r="W235" s="51">
        <v>4</v>
      </c>
      <c r="X235" s="51">
        <v>2.4000000000000004</v>
      </c>
      <c r="Y235" s="35">
        <v>1.44</v>
      </c>
      <c r="Z235" s="35">
        <v>0.86399999999999988</v>
      </c>
      <c r="AA235" s="35">
        <v>0.51839999999999997</v>
      </c>
      <c r="AB235" s="35">
        <v>0.31103999999999998</v>
      </c>
      <c r="AC235" s="35">
        <v>0.18662399999999996</v>
      </c>
      <c r="AD235" s="35"/>
      <c r="AE235" s="35"/>
      <c r="AF235" s="35"/>
      <c r="AG235" s="35"/>
    </row>
    <row r="236" spans="2:33">
      <c r="B236" s="1" t="s">
        <v>50</v>
      </c>
      <c r="C236" s="2"/>
      <c r="D236" s="35"/>
      <c r="E236" s="35"/>
      <c r="F236" s="35"/>
      <c r="G236" s="35"/>
      <c r="H236" s="35"/>
      <c r="I236" s="35"/>
      <c r="J236" s="35"/>
      <c r="K236" s="51"/>
      <c r="L236" s="51"/>
      <c r="M236" s="51"/>
      <c r="N236" s="51"/>
      <c r="O236" s="51"/>
      <c r="P236" s="51"/>
      <c r="Q236" s="51"/>
      <c r="R236" s="51"/>
      <c r="S236" s="51"/>
      <c r="T236" s="51"/>
      <c r="U236" s="51">
        <f t="array" ref="U236:AD236">T211:AC211-U211:AD211</f>
        <v>60</v>
      </c>
      <c r="V236" s="51">
        <v>20</v>
      </c>
      <c r="W236" s="51">
        <v>10</v>
      </c>
      <c r="X236" s="51">
        <v>4</v>
      </c>
      <c r="Y236" s="35">
        <v>2.4000000000000004</v>
      </c>
      <c r="Z236" s="35">
        <v>1.44</v>
      </c>
      <c r="AA236" s="35">
        <v>0.86399999999999988</v>
      </c>
      <c r="AB236" s="35">
        <v>0.51839999999999997</v>
      </c>
      <c r="AC236" s="35">
        <v>0.31103999999999998</v>
      </c>
      <c r="AD236" s="35">
        <v>0.18662399999999996</v>
      </c>
      <c r="AE236" s="35"/>
      <c r="AF236" s="35"/>
      <c r="AG236" s="35"/>
    </row>
    <row r="237" spans="2:33">
      <c r="B237" s="1" t="s">
        <v>51</v>
      </c>
      <c r="C237" s="2"/>
      <c r="D237" s="35"/>
      <c r="E237" s="35"/>
      <c r="F237" s="35"/>
      <c r="G237" s="35"/>
      <c r="H237" s="35"/>
      <c r="I237" s="35"/>
      <c r="J237" s="35"/>
      <c r="K237" s="51"/>
      <c r="L237" s="51"/>
      <c r="M237" s="51"/>
      <c r="N237" s="51"/>
      <c r="O237" s="51"/>
      <c r="P237" s="51"/>
      <c r="Q237" s="51"/>
      <c r="R237" s="51"/>
      <c r="S237" s="51"/>
      <c r="T237" s="51"/>
      <c r="U237" s="51"/>
      <c r="V237" s="51">
        <f t="array" ref="V237:AE237">U212:AD212-V212:AE212</f>
        <v>60</v>
      </c>
      <c r="W237" s="51">
        <v>20</v>
      </c>
      <c r="X237" s="51">
        <v>10</v>
      </c>
      <c r="Y237" s="35">
        <v>4</v>
      </c>
      <c r="Z237" s="35">
        <v>2.4000000000000004</v>
      </c>
      <c r="AA237" s="35">
        <v>1.44</v>
      </c>
      <c r="AB237" s="35">
        <v>0.86399999999999988</v>
      </c>
      <c r="AC237" s="35">
        <v>0.51839999999999997</v>
      </c>
      <c r="AD237" s="35">
        <v>0.31103999999999998</v>
      </c>
      <c r="AE237" s="35">
        <v>0.18662399999999996</v>
      </c>
      <c r="AF237" s="35"/>
      <c r="AG237" s="35"/>
    </row>
    <row r="238" spans="2:33">
      <c r="B238" s="1" t="s">
        <v>52</v>
      </c>
      <c r="C238" s="2"/>
      <c r="D238" s="35"/>
      <c r="E238" s="35"/>
      <c r="F238" s="35"/>
      <c r="G238" s="35"/>
      <c r="H238" s="35"/>
      <c r="I238" s="35"/>
      <c r="J238" s="35"/>
      <c r="K238" s="51"/>
      <c r="L238" s="51"/>
      <c r="M238" s="51"/>
      <c r="N238" s="51"/>
      <c r="O238" s="51"/>
      <c r="P238" s="51"/>
      <c r="Q238" s="51"/>
      <c r="R238" s="51"/>
      <c r="S238" s="51"/>
      <c r="T238" s="51"/>
      <c r="U238" s="51"/>
      <c r="V238" s="51"/>
      <c r="W238" s="51">
        <f t="array" ref="W238:AF238">V213:AE213-W213:AF213</f>
        <v>60</v>
      </c>
      <c r="X238" s="51">
        <v>20</v>
      </c>
      <c r="Y238" s="35">
        <v>10</v>
      </c>
      <c r="Z238" s="35">
        <v>4</v>
      </c>
      <c r="AA238" s="35">
        <v>2.4000000000000004</v>
      </c>
      <c r="AB238" s="35">
        <v>1.44</v>
      </c>
      <c r="AC238" s="35">
        <v>0.86399999999999988</v>
      </c>
      <c r="AD238" s="35">
        <v>0.51839999999999997</v>
      </c>
      <c r="AE238" s="35">
        <v>0.31103999999999998</v>
      </c>
      <c r="AF238" s="35">
        <v>0.18662399999999996</v>
      </c>
      <c r="AG238" s="35"/>
    </row>
    <row r="239" spans="2:33">
      <c r="B239" s="1" t="s">
        <v>53</v>
      </c>
      <c r="C239" s="2"/>
      <c r="D239" s="35"/>
      <c r="E239" s="35"/>
      <c r="F239" s="35"/>
      <c r="G239" s="35"/>
      <c r="H239" s="35"/>
      <c r="I239" s="35"/>
      <c r="J239" s="35"/>
      <c r="K239" s="35"/>
      <c r="L239" s="35"/>
      <c r="M239" s="48"/>
      <c r="N239" s="35"/>
      <c r="O239" s="35"/>
      <c r="P239" s="35"/>
      <c r="Q239" s="35"/>
      <c r="R239" s="35"/>
      <c r="S239" s="35"/>
      <c r="T239" s="35"/>
      <c r="U239" s="35"/>
      <c r="V239" s="35"/>
      <c r="W239" s="50"/>
      <c r="X239" s="35">
        <f t="array" ref="X239:AG239">W214:AF214-X214:AG214</f>
        <v>60</v>
      </c>
      <c r="Y239" s="35">
        <v>20</v>
      </c>
      <c r="Z239" s="35">
        <v>10</v>
      </c>
      <c r="AA239" s="35">
        <v>4</v>
      </c>
      <c r="AB239" s="35">
        <v>2.4000000000000004</v>
      </c>
      <c r="AC239" s="35">
        <v>1.44</v>
      </c>
      <c r="AD239" s="35">
        <v>0.86399999999999988</v>
      </c>
      <c r="AE239" s="35">
        <v>0.51839999999999997</v>
      </c>
      <c r="AF239" s="35">
        <v>0.31103999999999998</v>
      </c>
      <c r="AG239" s="35">
        <v>0.18662399999999996</v>
      </c>
    </row>
    <row r="240" spans="2:33">
      <c r="C240" s="2"/>
      <c r="D240" s="2"/>
      <c r="E240" s="2"/>
      <c r="F240" s="2"/>
      <c r="G240" s="2"/>
      <c r="H240" s="2"/>
      <c r="I240" s="2"/>
      <c r="J240" s="2"/>
      <c r="K240" s="2"/>
      <c r="L240" s="2"/>
      <c r="M240" s="8"/>
      <c r="N240" s="2"/>
      <c r="O240" s="2"/>
      <c r="P240" s="2"/>
      <c r="Q240" s="2"/>
      <c r="R240" s="2"/>
      <c r="S240" s="2"/>
      <c r="T240" s="2"/>
      <c r="U240" s="2"/>
      <c r="V240" s="2"/>
      <c r="W240" s="19"/>
      <c r="X240" s="2"/>
      <c r="Y240" s="2"/>
      <c r="Z240" s="2"/>
      <c r="AA240" s="2"/>
      <c r="AB240" s="2"/>
      <c r="AC240" s="2"/>
      <c r="AD240" s="2"/>
      <c r="AE240" s="2"/>
      <c r="AF240" s="2"/>
      <c r="AG240" s="2"/>
    </row>
    <row r="241" spans="1:33">
      <c r="C241" s="2"/>
      <c r="D241" s="2"/>
      <c r="E241" s="2"/>
      <c r="F241" s="2"/>
      <c r="G241" s="2"/>
      <c r="H241" s="2"/>
      <c r="I241" s="2"/>
      <c r="J241" s="2"/>
      <c r="K241" s="2"/>
      <c r="L241" s="2"/>
      <c r="M241" s="8"/>
      <c r="N241" s="2"/>
      <c r="O241" s="2"/>
      <c r="P241" s="2"/>
      <c r="Q241" s="2"/>
      <c r="R241" s="2"/>
      <c r="S241" s="2"/>
      <c r="T241" s="2"/>
      <c r="U241" s="2"/>
      <c r="V241" s="2"/>
      <c r="W241" s="19"/>
      <c r="X241" s="2"/>
      <c r="Y241" s="2"/>
      <c r="Z241" s="2"/>
      <c r="AA241" s="2"/>
      <c r="AB241" s="2"/>
      <c r="AC241" s="2"/>
      <c r="AD241" s="2"/>
      <c r="AE241" s="2"/>
      <c r="AF241" s="2"/>
      <c r="AG241" s="2"/>
    </row>
    <row r="243" spans="1:33">
      <c r="A243" s="76" t="s">
        <v>62</v>
      </c>
      <c r="B243" s="76"/>
      <c r="C243" s="76"/>
      <c r="D243" s="76"/>
      <c r="E243" s="76"/>
      <c r="F243" s="76"/>
      <c r="G243" s="76"/>
      <c r="H243" s="76"/>
      <c r="I243" s="76"/>
      <c r="J243" s="76"/>
      <c r="K243" s="76"/>
      <c r="L243" s="76"/>
      <c r="M243" s="76"/>
      <c r="N243" s="76"/>
      <c r="O243" s="76"/>
    </row>
    <row r="244" spans="1:33">
      <c r="C244" t="s">
        <v>29</v>
      </c>
    </row>
    <row r="245" spans="1:33">
      <c r="C245" s="1">
        <v>0</v>
      </c>
      <c r="D245" s="1">
        <v>1</v>
      </c>
      <c r="E245" s="1">
        <v>2</v>
      </c>
      <c r="F245" s="1">
        <v>3</v>
      </c>
      <c r="G245" s="1">
        <v>4</v>
      </c>
      <c r="H245" s="1">
        <v>5</v>
      </c>
      <c r="I245" s="1">
        <v>6</v>
      </c>
      <c r="J245" s="1">
        <v>7</v>
      </c>
      <c r="K245" s="1">
        <v>8</v>
      </c>
      <c r="L245" s="1">
        <v>9</v>
      </c>
      <c r="M245" s="1">
        <v>10</v>
      </c>
      <c r="N245" s="1">
        <v>11</v>
      </c>
      <c r="O245" s="1">
        <v>12</v>
      </c>
      <c r="P245" s="1">
        <v>13</v>
      </c>
      <c r="Q245" s="1">
        <v>14</v>
      </c>
      <c r="R245" s="1">
        <v>15</v>
      </c>
      <c r="S245" s="1">
        <v>16</v>
      </c>
      <c r="T245" s="1">
        <v>17</v>
      </c>
      <c r="U245" s="1">
        <v>18</v>
      </c>
      <c r="V245" s="1">
        <v>19</v>
      </c>
      <c r="W245" s="1">
        <v>20</v>
      </c>
      <c r="X245" s="1">
        <v>21</v>
      </c>
      <c r="Y245" s="1">
        <v>22</v>
      </c>
      <c r="Z245" s="1">
        <v>23</v>
      </c>
      <c r="AA245" s="1">
        <v>24</v>
      </c>
      <c r="AB245" s="1">
        <v>25</v>
      </c>
      <c r="AC245" s="1">
        <v>26</v>
      </c>
      <c r="AD245" s="1">
        <v>27</v>
      </c>
      <c r="AE245" s="1">
        <v>28</v>
      </c>
      <c r="AF245" s="1">
        <v>29</v>
      </c>
      <c r="AG245" s="1">
        <v>30</v>
      </c>
    </row>
    <row r="246" spans="1:33">
      <c r="B246" t="s">
        <v>2</v>
      </c>
      <c r="C246" s="48">
        <f t="array" ref="C246">C194</f>
        <v>100</v>
      </c>
      <c r="D246" s="48">
        <f t="array" ref="D246">D195</f>
        <v>50</v>
      </c>
      <c r="E246" s="48">
        <f t="array" ref="E246">E196</f>
        <v>25</v>
      </c>
      <c r="F246" s="48">
        <f t="array" ref="F246">F197</f>
        <v>50</v>
      </c>
      <c r="G246" s="48">
        <f t="array" ref="G246">G198</f>
        <v>75</v>
      </c>
      <c r="H246" s="48">
        <f t="array" ref="H246">H199</f>
        <v>100</v>
      </c>
      <c r="I246" s="48">
        <f t="array" ref="I246">I200</f>
        <v>100</v>
      </c>
      <c r="J246" s="48">
        <f t="array" ref="J246">J201</f>
        <v>75</v>
      </c>
      <c r="K246" s="48">
        <f t="array" ref="K246">K202</f>
        <v>50</v>
      </c>
      <c r="L246" s="48">
        <f t="array" ref="L246">L203</f>
        <v>25</v>
      </c>
      <c r="M246" s="48">
        <f t="array" ref="M246">M204</f>
        <v>50</v>
      </c>
      <c r="N246" s="50">
        <f>N205</f>
        <v>100</v>
      </c>
      <c r="O246" s="50">
        <f>O206</f>
        <v>100</v>
      </c>
      <c r="P246" s="50">
        <f>P207</f>
        <v>100</v>
      </c>
      <c r="Q246" s="50">
        <f>Q208</f>
        <v>100</v>
      </c>
      <c r="R246" s="50">
        <f>R209</f>
        <v>100</v>
      </c>
      <c r="S246" s="50">
        <f>S210</f>
        <v>100</v>
      </c>
      <c r="T246" s="50">
        <f>T211</f>
        <v>100</v>
      </c>
      <c r="U246" s="50">
        <f>U212</f>
        <v>100</v>
      </c>
      <c r="V246" s="50">
        <f>V213</f>
        <v>100</v>
      </c>
      <c r="W246" s="50">
        <f>W214</f>
        <v>100</v>
      </c>
      <c r="X246" s="35">
        <v>0</v>
      </c>
      <c r="Y246" s="35">
        <v>0</v>
      </c>
      <c r="Z246" s="35">
        <v>0</v>
      </c>
      <c r="AA246" s="35">
        <v>0</v>
      </c>
      <c r="AB246" s="35">
        <v>0</v>
      </c>
      <c r="AC246" s="35">
        <v>0</v>
      </c>
      <c r="AD246" s="35">
        <v>0</v>
      </c>
      <c r="AE246" s="35">
        <v>0</v>
      </c>
      <c r="AF246" s="35">
        <v>0</v>
      </c>
      <c r="AG246" s="35">
        <v>0</v>
      </c>
    </row>
    <row r="247" spans="1:33">
      <c r="B247" t="s">
        <v>3</v>
      </c>
      <c r="C247" s="35">
        <v>0</v>
      </c>
      <c r="D247" s="35">
        <f t="array" ref="D247">D194</f>
        <v>50</v>
      </c>
      <c r="E247" s="35">
        <f t="array" ref="E247">E195</f>
        <v>25</v>
      </c>
      <c r="F247" s="35">
        <f t="array" ref="F247">F196</f>
        <v>10</v>
      </c>
      <c r="G247" s="35">
        <f t="array" ref="G247">G197</f>
        <v>20</v>
      </c>
      <c r="H247" s="35">
        <f t="array" ref="H247">H198</f>
        <v>30</v>
      </c>
      <c r="I247" s="35">
        <f t="array" ref="I247">I199</f>
        <v>40</v>
      </c>
      <c r="J247" s="35">
        <f t="array" ref="J247">J200</f>
        <v>40</v>
      </c>
      <c r="K247" s="35">
        <f t="array" ref="K247">K201</f>
        <v>30</v>
      </c>
      <c r="L247" s="35">
        <f t="array" ref="L247">L202</f>
        <v>20</v>
      </c>
      <c r="M247" s="35">
        <f t="array" ref="M247">M203</f>
        <v>10</v>
      </c>
      <c r="N247" s="35">
        <f>N204</f>
        <v>20</v>
      </c>
      <c r="O247" s="35">
        <f>O205</f>
        <v>35</v>
      </c>
      <c r="P247" s="35">
        <f>P206</f>
        <v>35</v>
      </c>
      <c r="Q247" s="35">
        <f>Q207</f>
        <v>35</v>
      </c>
      <c r="R247" s="35">
        <f>R208</f>
        <v>35</v>
      </c>
      <c r="S247" s="35">
        <f>S209</f>
        <v>40</v>
      </c>
      <c r="T247" s="35">
        <f>T210</f>
        <v>40</v>
      </c>
      <c r="U247" s="35">
        <f>U211</f>
        <v>40</v>
      </c>
      <c r="V247" s="35">
        <f>V212</f>
        <v>40</v>
      </c>
      <c r="W247" s="35">
        <f>W213</f>
        <v>40</v>
      </c>
      <c r="X247" s="35">
        <f>X214</f>
        <v>40</v>
      </c>
      <c r="Y247" s="35">
        <v>0</v>
      </c>
      <c r="Z247" s="35">
        <v>0</v>
      </c>
      <c r="AA247" s="35">
        <v>0</v>
      </c>
      <c r="AB247" s="35">
        <v>0</v>
      </c>
      <c r="AC247" s="35">
        <v>0</v>
      </c>
      <c r="AD247" s="35">
        <v>0</v>
      </c>
      <c r="AE247" s="35">
        <v>0</v>
      </c>
      <c r="AF247" s="35">
        <v>0</v>
      </c>
      <c r="AG247" s="35">
        <v>0</v>
      </c>
    </row>
    <row r="248" spans="1:33">
      <c r="B248" t="s">
        <v>4</v>
      </c>
      <c r="C248" s="35">
        <v>0</v>
      </c>
      <c r="D248" s="35">
        <v>0</v>
      </c>
      <c r="E248" s="35">
        <f t="array" ref="E248">E194</f>
        <v>25</v>
      </c>
      <c r="F248" s="35">
        <f t="array" ref="F248">F195</f>
        <v>12.5</v>
      </c>
      <c r="G248" s="35">
        <f t="array" ref="G248">G196</f>
        <v>5</v>
      </c>
      <c r="H248" s="35">
        <f t="array" ref="H248">H197</f>
        <v>10</v>
      </c>
      <c r="I248" s="35">
        <f t="array" ref="I248">I198</f>
        <v>15</v>
      </c>
      <c r="J248" s="35">
        <f t="array" ref="J248">J199</f>
        <v>16</v>
      </c>
      <c r="K248" s="35">
        <f t="array" ref="K248">K200</f>
        <v>16</v>
      </c>
      <c r="L248" s="35">
        <f t="array" ref="L248">L201</f>
        <v>12</v>
      </c>
      <c r="M248" s="35">
        <f t="array" ref="M248">M202</f>
        <v>8</v>
      </c>
      <c r="N248" s="35">
        <f>N203</f>
        <v>4</v>
      </c>
      <c r="O248" s="35">
        <f>O204</f>
        <v>8</v>
      </c>
      <c r="P248" s="35">
        <f>P205</f>
        <v>12.25</v>
      </c>
      <c r="Q248" s="35">
        <f>Q206</f>
        <v>12.25</v>
      </c>
      <c r="R248" s="35">
        <f>R207</f>
        <v>12.25</v>
      </c>
      <c r="S248" s="35">
        <f>S208</f>
        <v>12.25</v>
      </c>
      <c r="T248" s="35">
        <f>T209</f>
        <v>20</v>
      </c>
      <c r="U248" s="35">
        <f>U210</f>
        <v>20</v>
      </c>
      <c r="V248" s="35">
        <f>V211</f>
        <v>20</v>
      </c>
      <c r="W248" s="35">
        <f>W212</f>
        <v>20</v>
      </c>
      <c r="X248" s="35">
        <f>X213</f>
        <v>20</v>
      </c>
      <c r="Y248" s="35">
        <f>Y214</f>
        <v>20</v>
      </c>
      <c r="Z248" s="35">
        <v>0</v>
      </c>
      <c r="AA248" s="35">
        <v>0</v>
      </c>
      <c r="AB248" s="35">
        <v>0</v>
      </c>
      <c r="AC248" s="35">
        <v>0</v>
      </c>
      <c r="AD248" s="35">
        <v>0</v>
      </c>
      <c r="AE248" s="35">
        <v>0</v>
      </c>
      <c r="AF248" s="35">
        <v>0</v>
      </c>
      <c r="AG248" s="35">
        <v>0</v>
      </c>
    </row>
    <row r="249" spans="1:33">
      <c r="B249" t="s">
        <v>5</v>
      </c>
      <c r="C249" s="35">
        <v>0</v>
      </c>
      <c r="D249" s="35">
        <v>0</v>
      </c>
      <c r="E249" s="35">
        <v>0</v>
      </c>
      <c r="F249" s="35">
        <f t="array" ref="F249">F194</f>
        <v>12.5</v>
      </c>
      <c r="G249" s="35">
        <f t="array" ref="G249">G195</f>
        <v>6.25</v>
      </c>
      <c r="H249" s="35">
        <f t="array" ref="H249">H196</f>
        <v>2.5</v>
      </c>
      <c r="I249" s="35">
        <f t="array" ref="I249">I197</f>
        <v>5</v>
      </c>
      <c r="J249" s="35">
        <f t="array" ref="J249">J198</f>
        <v>7.5</v>
      </c>
      <c r="K249" s="35">
        <f t="array" ref="K249">K199</f>
        <v>6.4</v>
      </c>
      <c r="L249" s="35">
        <f t="array" ref="L249">L200</f>
        <v>6.4</v>
      </c>
      <c r="M249" s="35">
        <f t="array" ref="M249">M201</f>
        <v>4.8000000000000007</v>
      </c>
      <c r="N249" s="35">
        <f>N202</f>
        <v>3.2</v>
      </c>
      <c r="O249" s="35">
        <f>O203</f>
        <v>1.6</v>
      </c>
      <c r="P249" s="35">
        <f>P204</f>
        <v>3.2</v>
      </c>
      <c r="Q249" s="35">
        <f>Q205</f>
        <v>4.2874999999999996</v>
      </c>
      <c r="R249" s="35">
        <f>R206</f>
        <v>4.2874999999999996</v>
      </c>
      <c r="S249" s="35">
        <f>S207</f>
        <v>4.2874999999999996</v>
      </c>
      <c r="T249" s="35">
        <f>T208</f>
        <v>4.2874999999999996</v>
      </c>
      <c r="U249" s="35">
        <f>U209</f>
        <v>10</v>
      </c>
      <c r="V249" s="35">
        <f>V210</f>
        <v>10</v>
      </c>
      <c r="W249" s="35">
        <f>W211</f>
        <v>10</v>
      </c>
      <c r="X249" s="35">
        <f>X212</f>
        <v>10</v>
      </c>
      <c r="Y249" s="35">
        <f>Y213</f>
        <v>10</v>
      </c>
      <c r="Z249" s="35">
        <f>Z214</f>
        <v>10</v>
      </c>
      <c r="AA249" s="35">
        <v>0</v>
      </c>
      <c r="AB249" s="35">
        <v>0</v>
      </c>
      <c r="AC249" s="35">
        <v>0</v>
      </c>
      <c r="AD249" s="35">
        <v>0</v>
      </c>
      <c r="AE249" s="35">
        <v>0</v>
      </c>
      <c r="AF249" s="35">
        <v>0</v>
      </c>
      <c r="AG249" s="35">
        <v>0</v>
      </c>
    </row>
    <row r="250" spans="1:33">
      <c r="B250" t="s">
        <v>6</v>
      </c>
      <c r="C250" s="35">
        <v>0</v>
      </c>
      <c r="D250" s="35">
        <v>0</v>
      </c>
      <c r="E250" s="35">
        <v>0</v>
      </c>
      <c r="F250" s="35">
        <v>0</v>
      </c>
      <c r="G250" s="35">
        <f t="array" ref="G250">G194</f>
        <v>6.25</v>
      </c>
      <c r="H250" s="35">
        <f t="array" ref="H250">H195</f>
        <v>3.125</v>
      </c>
      <c r="I250" s="35">
        <f t="array" ref="I250">I196</f>
        <v>0.75000000000000011</v>
      </c>
      <c r="J250" s="35">
        <f t="array" ref="J250">J197</f>
        <v>3</v>
      </c>
      <c r="K250" s="35">
        <f t="array" ref="K250">K198</f>
        <v>4.5</v>
      </c>
      <c r="L250" s="35">
        <f t="array" ref="L250">L199</f>
        <v>2.5600000000000005</v>
      </c>
      <c r="M250" s="35">
        <f t="array" ref="M250">M200</f>
        <v>2.5600000000000005</v>
      </c>
      <c r="N250" s="35">
        <f>N201</f>
        <v>1.9200000000000004</v>
      </c>
      <c r="O250" s="35">
        <f>O202</f>
        <v>1.2800000000000002</v>
      </c>
      <c r="P250" s="35">
        <f>P203</f>
        <v>0.64000000000000012</v>
      </c>
      <c r="Q250" s="35">
        <f>Q204</f>
        <v>1.2800000000000002</v>
      </c>
      <c r="R250" s="35">
        <f>R205</f>
        <v>1.5006249999999999</v>
      </c>
      <c r="S250" s="35">
        <f>S206</f>
        <v>1.5006249999999999</v>
      </c>
      <c r="T250" s="35">
        <f>T207</f>
        <v>1.5006249999999999</v>
      </c>
      <c r="U250" s="35">
        <f>U208</f>
        <v>1.5006249999999999</v>
      </c>
      <c r="V250" s="35">
        <f>V209</f>
        <v>6</v>
      </c>
      <c r="W250" s="35">
        <f>W210</f>
        <v>6</v>
      </c>
      <c r="X250" s="35">
        <f>X211</f>
        <v>6</v>
      </c>
      <c r="Y250" s="35">
        <f>Y212</f>
        <v>6</v>
      </c>
      <c r="Z250" s="35">
        <f>Z213</f>
        <v>6</v>
      </c>
      <c r="AA250" s="35">
        <f>AA214</f>
        <v>6</v>
      </c>
      <c r="AB250" s="35">
        <v>0</v>
      </c>
      <c r="AC250" s="35">
        <v>0</v>
      </c>
      <c r="AD250" s="35">
        <v>0</v>
      </c>
      <c r="AE250" s="35">
        <v>0</v>
      </c>
      <c r="AF250" s="35">
        <v>0</v>
      </c>
      <c r="AG250" s="35">
        <v>0</v>
      </c>
    </row>
    <row r="251" spans="1:33">
      <c r="B251" t="s">
        <v>7</v>
      </c>
      <c r="C251" s="35">
        <v>0</v>
      </c>
      <c r="D251" s="35">
        <v>0</v>
      </c>
      <c r="E251" s="35">
        <v>0</v>
      </c>
      <c r="F251" s="35">
        <v>0</v>
      </c>
      <c r="G251" s="35">
        <v>0</v>
      </c>
      <c r="H251" s="35">
        <f t="array" ref="H251">H194</f>
        <v>3.125</v>
      </c>
      <c r="I251" s="35">
        <f t="array" ref="I251">I195</f>
        <v>1.5625</v>
      </c>
      <c r="J251" s="35">
        <f t="array" ref="J251">J196</f>
        <v>0.45000000000000007</v>
      </c>
      <c r="K251" s="35">
        <f t="array" ref="K251">K197</f>
        <v>1.7999999999999998</v>
      </c>
      <c r="L251" s="35">
        <f t="array" ref="L251">L198</f>
        <v>2.6999999999999997</v>
      </c>
      <c r="M251" s="35">
        <f t="array" ref="M251">M199</f>
        <v>1.0240000000000002</v>
      </c>
      <c r="N251" s="35">
        <f>N200</f>
        <v>1.0240000000000002</v>
      </c>
      <c r="O251" s="35">
        <f>O201</f>
        <v>0.76800000000000024</v>
      </c>
      <c r="P251" s="35">
        <f>P202</f>
        <v>0.51200000000000012</v>
      </c>
      <c r="Q251" s="35">
        <f>Q203</f>
        <v>0.25600000000000006</v>
      </c>
      <c r="R251" s="35">
        <f>R204</f>
        <v>0.51200000000000012</v>
      </c>
      <c r="S251" s="35">
        <f>S205</f>
        <v>0.52521874999999996</v>
      </c>
      <c r="T251" s="35">
        <f>T206</f>
        <v>0.52521874999999996</v>
      </c>
      <c r="U251" s="35">
        <f>U207</f>
        <v>0.52521874999999996</v>
      </c>
      <c r="V251" s="35">
        <f>V208</f>
        <v>0.52521874999999996</v>
      </c>
      <c r="W251" s="35">
        <f>W209</f>
        <v>3.5999999999999996</v>
      </c>
      <c r="X251" s="35">
        <f>X210</f>
        <v>3.5999999999999996</v>
      </c>
      <c r="Y251" s="35">
        <f>Y211</f>
        <v>3.5999999999999996</v>
      </c>
      <c r="Z251" s="35">
        <f>Z212</f>
        <v>3.5999999999999996</v>
      </c>
      <c r="AA251" s="35">
        <f>AA213</f>
        <v>3.5999999999999996</v>
      </c>
      <c r="AB251" s="35">
        <f>AB214</f>
        <v>3.5999999999999996</v>
      </c>
      <c r="AC251" s="35">
        <v>0</v>
      </c>
      <c r="AD251" s="35">
        <v>0</v>
      </c>
      <c r="AE251" s="35">
        <v>0</v>
      </c>
      <c r="AF251" s="35">
        <v>0</v>
      </c>
      <c r="AG251" s="35">
        <v>0</v>
      </c>
    </row>
    <row r="252" spans="1:33">
      <c r="B252" t="s">
        <v>76</v>
      </c>
      <c r="C252" s="35">
        <v>0</v>
      </c>
      <c r="D252" s="35">
        <v>0</v>
      </c>
      <c r="E252" s="35">
        <v>0</v>
      </c>
      <c r="F252" s="35">
        <v>0</v>
      </c>
      <c r="G252" s="35">
        <v>0</v>
      </c>
      <c r="H252" s="35">
        <v>0</v>
      </c>
      <c r="I252" s="35">
        <f t="array" ref="I252">I194</f>
        <v>1.875</v>
      </c>
      <c r="J252" s="35">
        <f t="array" ref="J252">J195</f>
        <v>1.09375</v>
      </c>
      <c r="K252" s="35">
        <f t="array" ref="K252">K196</f>
        <v>0.315</v>
      </c>
      <c r="L252" s="35">
        <f t="array" ref="L252">L197</f>
        <v>1.0799999999999998</v>
      </c>
      <c r="M252" s="35">
        <f t="array" ref="M252">M198</f>
        <v>1.6199999999999999</v>
      </c>
      <c r="N252" s="35">
        <f>N199</f>
        <v>0.40960000000000013</v>
      </c>
      <c r="O252" s="35">
        <f>O200</f>
        <v>0.40960000000000013</v>
      </c>
      <c r="P252" s="35">
        <f>P201</f>
        <v>0.30720000000000014</v>
      </c>
      <c r="Q252" s="35">
        <f>Q202</f>
        <v>0.20480000000000007</v>
      </c>
      <c r="R252" s="35">
        <f>R203</f>
        <v>0.10240000000000003</v>
      </c>
      <c r="S252" s="35">
        <f>S204</f>
        <v>0.20480000000000007</v>
      </c>
      <c r="T252" s="35">
        <f>T205</f>
        <v>0.18382656249999998</v>
      </c>
      <c r="U252" s="35">
        <f>U206</f>
        <v>0.18382656249999998</v>
      </c>
      <c r="V252" s="35">
        <f>V207</f>
        <v>0.18382656249999998</v>
      </c>
      <c r="W252" s="35">
        <f>W208</f>
        <v>0.18382656249999998</v>
      </c>
      <c r="X252" s="35">
        <f>X209</f>
        <v>2.1599999999999997</v>
      </c>
      <c r="Y252" s="35">
        <f>Y210</f>
        <v>2.1599999999999997</v>
      </c>
      <c r="Z252" s="35">
        <f>Z211</f>
        <v>2.1599999999999997</v>
      </c>
      <c r="AA252" s="35">
        <f>AA212</f>
        <v>2.1599999999999997</v>
      </c>
      <c r="AB252" s="35">
        <f>AB213</f>
        <v>2.1599999999999997</v>
      </c>
      <c r="AC252" s="35">
        <f>AC214</f>
        <v>2.1599999999999997</v>
      </c>
      <c r="AD252" s="35">
        <v>0</v>
      </c>
      <c r="AE252" s="35">
        <v>0</v>
      </c>
      <c r="AF252" s="35">
        <v>0</v>
      </c>
      <c r="AG252" s="35">
        <v>0</v>
      </c>
    </row>
    <row r="253" spans="1:33">
      <c r="B253" t="s">
        <v>77</v>
      </c>
      <c r="C253" s="35">
        <v>0</v>
      </c>
      <c r="D253" s="35">
        <v>0</v>
      </c>
      <c r="E253" s="35">
        <v>0</v>
      </c>
      <c r="F253" s="35">
        <v>0</v>
      </c>
      <c r="G253" s="35">
        <v>0</v>
      </c>
      <c r="H253" s="35">
        <v>0</v>
      </c>
      <c r="I253" s="35">
        <v>0</v>
      </c>
      <c r="J253" s="35">
        <f t="array" ref="J253">J194</f>
        <v>1.125</v>
      </c>
      <c r="K253" s="35">
        <f t="array" ref="K253">K195</f>
        <v>0.65625</v>
      </c>
      <c r="L253" s="35">
        <f t="array" ref="L253">L196</f>
        <v>0.189</v>
      </c>
      <c r="M253" s="35">
        <f>M197</f>
        <v>0.64799999999999991</v>
      </c>
      <c r="N253" s="35">
        <f>N198</f>
        <v>0.97199999999999986</v>
      </c>
      <c r="O253" s="35">
        <f>O199</f>
        <v>0.16384000000000007</v>
      </c>
      <c r="P253" s="35">
        <f>P200</f>
        <v>0.16384000000000007</v>
      </c>
      <c r="Q253" s="35">
        <f>Q201</f>
        <v>0.12288000000000006</v>
      </c>
      <c r="R253" s="35">
        <f>R202</f>
        <v>8.1920000000000034E-2</v>
      </c>
      <c r="S253" s="35">
        <f>S203</f>
        <v>4.0960000000000017E-2</v>
      </c>
      <c r="T253" s="35">
        <f>T204</f>
        <v>8.1920000000000034E-2</v>
      </c>
      <c r="U253" s="35">
        <f>U205</f>
        <v>6.4339296874999993E-2</v>
      </c>
      <c r="V253" s="35">
        <f>V206</f>
        <v>6.4339296874999993E-2</v>
      </c>
      <c r="W253" s="35">
        <f>W207</f>
        <v>6.4339296874999993E-2</v>
      </c>
      <c r="X253" s="35">
        <f>X208</f>
        <v>6.4339296874999993E-2</v>
      </c>
      <c r="Y253" s="35">
        <f>Y209</f>
        <v>1.2959999999999998</v>
      </c>
      <c r="Z253" s="35">
        <f>Z210</f>
        <v>1.2959999999999998</v>
      </c>
      <c r="AA253" s="35">
        <f>AA211</f>
        <v>1.2959999999999998</v>
      </c>
      <c r="AB253" s="35">
        <f>AB212</f>
        <v>1.2959999999999998</v>
      </c>
      <c r="AC253" s="35">
        <f>AC213</f>
        <v>1.2959999999999998</v>
      </c>
      <c r="AD253" s="35">
        <f>AD214</f>
        <v>1.2959999999999998</v>
      </c>
      <c r="AE253" s="35">
        <v>0</v>
      </c>
      <c r="AF253" s="35">
        <v>0</v>
      </c>
      <c r="AG253" s="35">
        <v>0</v>
      </c>
    </row>
    <row r="254" spans="1:33">
      <c r="B254" t="s">
        <v>78</v>
      </c>
      <c r="C254" s="35">
        <v>0</v>
      </c>
      <c r="D254" s="35">
        <v>0</v>
      </c>
      <c r="E254" s="35">
        <v>0</v>
      </c>
      <c r="F254" s="35">
        <v>0</v>
      </c>
      <c r="G254" s="35">
        <v>0</v>
      </c>
      <c r="H254" s="35">
        <v>0</v>
      </c>
      <c r="I254" s="35">
        <v>0</v>
      </c>
      <c r="J254" s="35">
        <v>0</v>
      </c>
      <c r="K254" s="35">
        <f t="array" ref="K254">K194</f>
        <v>0.67499999999999993</v>
      </c>
      <c r="L254" s="35">
        <f t="array" ref="L254">L195</f>
        <v>0.39374999999999999</v>
      </c>
      <c r="M254" s="35">
        <f t="array" ref="M254">M196</f>
        <v>0.1134</v>
      </c>
      <c r="N254" s="35">
        <f>N197</f>
        <v>0.38879999999999992</v>
      </c>
      <c r="O254" s="35">
        <f>O198</f>
        <v>0.58319999999999994</v>
      </c>
      <c r="P254" s="35">
        <f>P199</f>
        <v>6.5536000000000025E-2</v>
      </c>
      <c r="Q254" s="35">
        <f>Q200</f>
        <v>6.5536000000000025E-2</v>
      </c>
      <c r="R254" s="35">
        <f>R201</f>
        <v>4.9152000000000029E-2</v>
      </c>
      <c r="S254" s="35">
        <f>S202</f>
        <v>3.2768000000000012E-2</v>
      </c>
      <c r="T254" s="35">
        <f>T203</f>
        <v>1.6384000000000006E-2</v>
      </c>
      <c r="U254" s="35">
        <f>U204</f>
        <v>3.2768000000000012E-2</v>
      </c>
      <c r="V254" s="35">
        <f>V205</f>
        <v>2.2518753906249998E-2</v>
      </c>
      <c r="W254" s="35">
        <f>W206</f>
        <v>2.2518753906249998E-2</v>
      </c>
      <c r="X254" s="35">
        <f>X207</f>
        <v>2.2518753906249998E-2</v>
      </c>
      <c r="Y254" s="35">
        <f>Y208</f>
        <v>2.2518753906249998E-2</v>
      </c>
      <c r="Z254" s="35">
        <f>Z209</f>
        <v>0.77759999999999985</v>
      </c>
      <c r="AA254" s="35">
        <f>AA210</f>
        <v>0.77759999999999985</v>
      </c>
      <c r="AB254" s="35">
        <f>AB211</f>
        <v>0.77759999999999985</v>
      </c>
      <c r="AC254" s="35">
        <f>AC212</f>
        <v>0.77759999999999985</v>
      </c>
      <c r="AD254" s="35">
        <f>AD213</f>
        <v>0.77759999999999985</v>
      </c>
      <c r="AE254" s="35">
        <f>AE214</f>
        <v>0.77759999999999985</v>
      </c>
      <c r="AF254" s="35">
        <v>0</v>
      </c>
      <c r="AG254" s="35">
        <v>0</v>
      </c>
    </row>
    <row r="255" spans="1:33">
      <c r="B255" t="s">
        <v>79</v>
      </c>
      <c r="C255" s="35">
        <v>0</v>
      </c>
      <c r="D255" s="35">
        <v>0</v>
      </c>
      <c r="E255" s="35">
        <v>0</v>
      </c>
      <c r="F255" s="35">
        <v>0</v>
      </c>
      <c r="G255" s="35">
        <v>0</v>
      </c>
      <c r="H255" s="35">
        <v>0</v>
      </c>
      <c r="I255" s="35">
        <v>0</v>
      </c>
      <c r="J255" s="35">
        <v>0</v>
      </c>
      <c r="K255" s="35">
        <v>0</v>
      </c>
      <c r="L255" s="35">
        <f t="array" ref="L255">L194</f>
        <v>0.40499999999999997</v>
      </c>
      <c r="M255" s="35">
        <f t="array" ref="M255">M195</f>
        <v>0.23624999999999999</v>
      </c>
      <c r="N255" s="35">
        <f>N196</f>
        <v>6.8040000000000003E-2</v>
      </c>
      <c r="O255" s="35">
        <f>O197</f>
        <v>0.23327999999999993</v>
      </c>
      <c r="P255" s="35">
        <f>P198</f>
        <v>0.34991999999999995</v>
      </c>
      <c r="Q255" s="35">
        <f>Q199</f>
        <v>2.6214400000000013E-2</v>
      </c>
      <c r="R255" s="35">
        <f>R200</f>
        <v>0.4</v>
      </c>
      <c r="S255" s="35">
        <f>S201</f>
        <v>1.9660800000000013E-2</v>
      </c>
      <c r="T255" s="35">
        <f>T202</f>
        <v>1.3107200000000006E-2</v>
      </c>
      <c r="U255" s="35">
        <f>U203</f>
        <v>6.5536000000000032E-3</v>
      </c>
      <c r="V255" s="35">
        <f>V204</f>
        <v>1.3107200000000006E-2</v>
      </c>
      <c r="W255" s="35">
        <f>W205</f>
        <v>7.8815638671874983E-3</v>
      </c>
      <c r="X255" s="35">
        <f>X206</f>
        <v>7.8815638671874983E-3</v>
      </c>
      <c r="Y255" s="35">
        <f>Y207</f>
        <v>7.8815638671874983E-3</v>
      </c>
      <c r="Z255" s="35">
        <f>Z208</f>
        <v>7.8815638671874983E-3</v>
      </c>
      <c r="AA255" s="35">
        <f>AA209</f>
        <v>0.46655999999999986</v>
      </c>
      <c r="AB255" s="35">
        <f>AB210</f>
        <v>0.46655999999999986</v>
      </c>
      <c r="AC255" s="35">
        <f>AC211</f>
        <v>0.46655999999999986</v>
      </c>
      <c r="AD255" s="35">
        <f>AD212</f>
        <v>0.46655999999999986</v>
      </c>
      <c r="AE255" s="35">
        <f>AE213</f>
        <v>0.46655999999999986</v>
      </c>
      <c r="AF255" s="35">
        <f>AF214</f>
        <v>0.46655999999999986</v>
      </c>
      <c r="AG255" s="35">
        <v>0</v>
      </c>
    </row>
    <row r="256" spans="1:33">
      <c r="B256" t="s">
        <v>80</v>
      </c>
      <c r="C256" s="35">
        <v>0</v>
      </c>
      <c r="D256" s="35">
        <v>0</v>
      </c>
      <c r="E256" s="35">
        <v>0</v>
      </c>
      <c r="F256" s="35">
        <v>0</v>
      </c>
      <c r="G256" s="35">
        <v>0</v>
      </c>
      <c r="H256" s="35">
        <v>0</v>
      </c>
      <c r="I256" s="35">
        <v>0</v>
      </c>
      <c r="J256" s="35">
        <v>0</v>
      </c>
      <c r="K256" s="35">
        <v>0</v>
      </c>
      <c r="L256" s="35">
        <v>0</v>
      </c>
      <c r="M256" s="35">
        <f t="array" ref="M256">M194</f>
        <v>0.24299999999999997</v>
      </c>
      <c r="N256" s="35">
        <f>N195</f>
        <v>0.14174999999999999</v>
      </c>
      <c r="O256" s="35">
        <f>O196</f>
        <v>4.0823999999999999E-2</v>
      </c>
      <c r="P256" s="35">
        <f>P197</f>
        <v>0.13996799999999995</v>
      </c>
      <c r="Q256" s="35">
        <f>Q198</f>
        <v>0.20995199999999997</v>
      </c>
      <c r="R256" s="35">
        <f>R199</f>
        <v>1.0485760000000005E-2</v>
      </c>
      <c r="S256" s="35">
        <f>S200</f>
        <v>0.16000000000000003</v>
      </c>
      <c r="T256" s="35">
        <f>T201</f>
        <v>7.8643200000000062E-3</v>
      </c>
      <c r="U256" s="35">
        <f>U202</f>
        <v>5.2428800000000027E-3</v>
      </c>
      <c r="V256" s="35">
        <f>V203</f>
        <v>2.6214400000000014E-3</v>
      </c>
      <c r="W256" s="35">
        <f>W204</f>
        <v>5.2428800000000027E-3</v>
      </c>
      <c r="X256" s="35">
        <f>X205</f>
        <v>2.7585473535156244E-3</v>
      </c>
      <c r="Y256" s="35">
        <f>Y206</f>
        <v>2.7585473535156244E-3</v>
      </c>
      <c r="Z256" s="35">
        <f>Z207</f>
        <v>2.7585473535156244E-3</v>
      </c>
      <c r="AA256" s="35">
        <f>AA208</f>
        <v>2.7585473535156244E-3</v>
      </c>
      <c r="AB256" s="35">
        <f>AB209</f>
        <v>0.27993599999999991</v>
      </c>
      <c r="AC256" s="35">
        <f>AC210</f>
        <v>0.27993599999999991</v>
      </c>
      <c r="AD256" s="35">
        <f>AD211</f>
        <v>0.27993599999999991</v>
      </c>
      <c r="AE256" s="35">
        <f>AE212</f>
        <v>0.27993599999999991</v>
      </c>
      <c r="AF256" s="35">
        <f>AF213</f>
        <v>0.27993599999999991</v>
      </c>
      <c r="AG256" s="35">
        <f>AG214</f>
        <v>0.27993599999999991</v>
      </c>
    </row>
    <row r="257" spans="1:33">
      <c r="B257" t="s">
        <v>87</v>
      </c>
      <c r="C257" s="35">
        <f t="shared" ref="C257:AG257" si="0">SUM(C246:C256)</f>
        <v>100</v>
      </c>
      <c r="D257" s="35">
        <f t="shared" si="0"/>
        <v>100</v>
      </c>
      <c r="E257" s="35">
        <f t="shared" si="0"/>
        <v>75</v>
      </c>
      <c r="F257" s="35">
        <f t="shared" si="0"/>
        <v>85</v>
      </c>
      <c r="G257" s="35">
        <f t="shared" si="0"/>
        <v>112.5</v>
      </c>
      <c r="H257" s="35">
        <f t="shared" si="0"/>
        <v>148.75</v>
      </c>
      <c r="I257" s="35">
        <f t="shared" si="0"/>
        <v>164.1875</v>
      </c>
      <c r="J257" s="35">
        <f t="shared" si="0"/>
        <v>144.16874999999999</v>
      </c>
      <c r="K257" s="35">
        <f t="shared" si="0"/>
        <v>110.34625</v>
      </c>
      <c r="L257" s="35">
        <f t="shared" si="0"/>
        <v>70.727749999999986</v>
      </c>
      <c r="M257" s="35">
        <f t="shared" si="0"/>
        <v>79.244649999999993</v>
      </c>
      <c r="N257" s="35">
        <f t="shared" si="0"/>
        <v>132.12419000000003</v>
      </c>
      <c r="O257" s="35">
        <f t="shared" si="0"/>
        <v>148.078744</v>
      </c>
      <c r="P257" s="35">
        <f t="shared" si="0"/>
        <v>152.62846399999998</v>
      </c>
      <c r="Q257" s="35">
        <f t="shared" si="0"/>
        <v>153.70288239999999</v>
      </c>
      <c r="R257" s="35">
        <f t="shared" si="0"/>
        <v>154.19408275999999</v>
      </c>
      <c r="S257" s="35">
        <f t="shared" si="0"/>
        <v>159.02153255000002</v>
      </c>
      <c r="T257" s="35">
        <f t="shared" si="0"/>
        <v>166.61644583250001</v>
      </c>
      <c r="U257" s="35">
        <f t="shared" si="0"/>
        <v>172.31857408937501</v>
      </c>
      <c r="V257" s="35">
        <f t="shared" si="0"/>
        <v>176.81163200328126</v>
      </c>
      <c r="W257" s="35">
        <f t="shared" si="0"/>
        <v>179.88380905714843</v>
      </c>
      <c r="X257" s="35">
        <f t="shared" si="0"/>
        <v>81.85749816200196</v>
      </c>
      <c r="Y257" s="35">
        <f t="shared" si="0"/>
        <v>43.089158865126947</v>
      </c>
      <c r="Z257" s="35">
        <f t="shared" si="0"/>
        <v>23.844240111220703</v>
      </c>
      <c r="AA257" s="35">
        <f t="shared" si="0"/>
        <v>14.302918547353514</v>
      </c>
      <c r="AB257" s="35">
        <f t="shared" si="0"/>
        <v>8.5800959999999975</v>
      </c>
      <c r="AC257" s="35">
        <f t="shared" si="0"/>
        <v>4.9800959999999987</v>
      </c>
      <c r="AD257" s="35">
        <f t="shared" si="0"/>
        <v>2.8200959999999995</v>
      </c>
      <c r="AE257" s="35">
        <f t="shared" si="0"/>
        <v>1.5240959999999997</v>
      </c>
      <c r="AF257" s="35">
        <f t="shared" si="0"/>
        <v>0.74649599999999983</v>
      </c>
      <c r="AG257" s="35">
        <f t="shared" si="0"/>
        <v>0.27993599999999991</v>
      </c>
    </row>
    <row r="258" spans="1:33">
      <c r="C258" s="2"/>
      <c r="D258" s="2"/>
      <c r="E258" s="2"/>
      <c r="F258" s="2"/>
      <c r="G258" s="2"/>
      <c r="H258" s="2"/>
      <c r="I258" s="2"/>
      <c r="J258" s="2"/>
      <c r="K258" s="2"/>
      <c r="L258" s="2"/>
      <c r="M258" s="2"/>
      <c r="N258" s="2"/>
      <c r="O258" s="2"/>
      <c r="P258" s="2"/>
      <c r="Q258" s="2"/>
      <c r="R258" s="2"/>
      <c r="S258" s="2"/>
      <c r="T258" s="2"/>
      <c r="U258" s="2"/>
      <c r="V258" s="2"/>
      <c r="W258" s="2"/>
    </row>
    <row r="259" spans="1:33">
      <c r="A259" s="76" t="s">
        <v>63</v>
      </c>
      <c r="B259" s="76"/>
      <c r="C259" s="76"/>
      <c r="D259" s="76"/>
      <c r="E259" s="76"/>
      <c r="F259" s="76"/>
      <c r="G259" s="76"/>
      <c r="H259" s="76"/>
      <c r="I259" s="76"/>
      <c r="J259" s="76"/>
      <c r="K259" s="76"/>
      <c r="L259" s="76"/>
      <c r="M259" s="76"/>
      <c r="N259" s="2"/>
      <c r="O259" s="2"/>
      <c r="P259" s="2"/>
      <c r="Q259" s="2"/>
      <c r="R259" s="2"/>
      <c r="S259" s="2"/>
      <c r="T259" s="2"/>
      <c r="U259" s="2"/>
      <c r="V259" s="2"/>
      <c r="W259" s="2"/>
    </row>
    <row r="260" spans="1:33">
      <c r="C260" t="s">
        <v>29</v>
      </c>
      <c r="D260" s="2"/>
      <c r="E260" s="2"/>
      <c r="F260" s="2"/>
      <c r="G260" s="2"/>
      <c r="H260" s="2"/>
      <c r="I260" s="2"/>
      <c r="J260" s="2"/>
      <c r="K260" s="2"/>
      <c r="L260" s="2"/>
      <c r="M260" s="2"/>
      <c r="N260" s="2"/>
      <c r="O260" s="2"/>
      <c r="P260" s="2"/>
      <c r="Q260" s="2"/>
      <c r="R260" s="2"/>
      <c r="S260" s="2"/>
      <c r="T260" s="2"/>
      <c r="U260" s="2"/>
      <c r="V260" s="2"/>
      <c r="W260" s="2"/>
    </row>
    <row r="261" spans="1:33">
      <c r="B261" t="s">
        <v>2</v>
      </c>
      <c r="C261" s="35">
        <f t="array" ref="C261:C271">100*C246:C256/C257</f>
        <v>100</v>
      </c>
      <c r="D261" s="35">
        <f t="array" ref="D261:D271">100*D246:D256/D257</f>
        <v>50</v>
      </c>
      <c r="E261" s="35">
        <f t="array" ref="E261:E271">100*E246:E256/E257</f>
        <v>33.333333333333336</v>
      </c>
      <c r="F261" s="35">
        <f t="array" ref="F261:F271">100*F246:F256/F257</f>
        <v>58.823529411764703</v>
      </c>
      <c r="G261" s="35">
        <f t="array" ref="G261:G271">100*G246:G256/G257</f>
        <v>66.666666666666671</v>
      </c>
      <c r="H261" s="35">
        <f t="array" ref="H261:H271">100*H246:H256/H257</f>
        <v>67.226890756302524</v>
      </c>
      <c r="I261" s="35">
        <f t="array" ref="I261:I271">100*I246:I256/I257</f>
        <v>60.905976398934143</v>
      </c>
      <c r="J261" s="35">
        <f t="array" ref="J261:J271">100*J246:J256/J257</f>
        <v>52.022369618936146</v>
      </c>
      <c r="K261" s="35">
        <f t="array" ref="K261:K271">100*K246:K256/K257</f>
        <v>45.311915901084092</v>
      </c>
      <c r="L261" s="35">
        <f t="array" ref="L261:L271">100*L246:L256/L257</f>
        <v>35.346805179013899</v>
      </c>
      <c r="M261" s="35">
        <f t="array" ref="M261:M271">100*M246:M256/M257</f>
        <v>63.095742110035197</v>
      </c>
      <c r="N261" s="35">
        <f t="array" ref="N261:N271">100*N246:N256/N257</f>
        <v>75.686367500152684</v>
      </c>
      <c r="O261" s="35">
        <f t="array" ref="O261:O271">100*O246:O256/O257</f>
        <v>67.531637086278906</v>
      </c>
      <c r="P261" s="35">
        <f t="array" ref="P261:P271">100*P246:P256/P257</f>
        <v>65.518578500534488</v>
      </c>
      <c r="Q261" s="35">
        <f t="array" ref="Q261:Q271">100*Q246:Q256/Q257</f>
        <v>65.060588610015557</v>
      </c>
      <c r="R261" s="35">
        <f t="array" ref="R261:R271">100*R246:R256/R257</f>
        <v>64.853331729757755</v>
      </c>
      <c r="S261" s="35">
        <f t="array" ref="S261:S271">100*S246:S256/S257</f>
        <v>62.884565628593542</v>
      </c>
      <c r="T261" s="35">
        <f t="array" ref="T261:T271">100*T246:T256/T257</f>
        <v>60.018084949747568</v>
      </c>
      <c r="U261" s="35">
        <f t="array" ref="U261:U271">100*U246:U256/U257</f>
        <v>58.032049376252296</v>
      </c>
      <c r="V261" s="35">
        <f t="array" ref="V261:V271">100*V246:V256/V257</f>
        <v>56.55736495783502</v>
      </c>
      <c r="W261" s="35">
        <f t="array" ref="W261:W271">100*W246:W256/W257</f>
        <v>55.591440121345421</v>
      </c>
      <c r="X261" s="52">
        <f t="array" ref="X261:X271">100*X246:X256/X257</f>
        <v>0</v>
      </c>
      <c r="Y261" s="53">
        <f t="array" ref="Y261:Y271">100*Y246:Y256/Y257</f>
        <v>0</v>
      </c>
      <c r="Z261" s="53">
        <f t="array" ref="Z261:Z271">100*Z246:Z256/Z257</f>
        <v>0</v>
      </c>
      <c r="AA261" s="53">
        <f t="array" ref="AA261:AA271">100*AA246:AA256/AA257</f>
        <v>0</v>
      </c>
      <c r="AB261" s="53">
        <f t="array" ref="AB261:AB271">100*AB246:AB256/AB257</f>
        <v>0</v>
      </c>
      <c r="AC261" s="53">
        <f t="array" ref="AC261:AC271">100*AC246:AC256/AC257</f>
        <v>0</v>
      </c>
      <c r="AD261" s="53">
        <f t="array" ref="AD261:AD271">100*AD246:AD256/AD257</f>
        <v>0</v>
      </c>
      <c r="AE261" s="53">
        <f t="array" ref="AE261:AE271">100*AE246:AE256/AE257</f>
        <v>0</v>
      </c>
      <c r="AF261" s="53">
        <f t="array" ref="AF261:AF271">100*AF246:AF256/AF257</f>
        <v>0</v>
      </c>
      <c r="AG261" s="54">
        <f t="array" ref="AG261:AG271">100*AG246:AG256/AG257</f>
        <v>0</v>
      </c>
    </row>
    <row r="262" spans="1:33">
      <c r="B262" t="s">
        <v>3</v>
      </c>
      <c r="C262" s="35">
        <v>0</v>
      </c>
      <c r="D262" s="35">
        <v>50</v>
      </c>
      <c r="E262" s="35">
        <v>33.333333333333336</v>
      </c>
      <c r="F262" s="35">
        <v>11.764705882352942</v>
      </c>
      <c r="G262" s="35">
        <v>17.777777777777779</v>
      </c>
      <c r="H262" s="35">
        <v>20.168067226890756</v>
      </c>
      <c r="I262" s="35">
        <v>24.362390559573658</v>
      </c>
      <c r="J262" s="35">
        <v>27.745263796765943</v>
      </c>
      <c r="K262" s="35">
        <v>27.187149540650452</v>
      </c>
      <c r="L262" s="35">
        <v>28.27744414321112</v>
      </c>
      <c r="M262" s="35">
        <v>12.619148422007038</v>
      </c>
      <c r="N262" s="35">
        <v>15.137273500030537</v>
      </c>
      <c r="O262" s="35">
        <v>23.636072980197618</v>
      </c>
      <c r="P262" s="35">
        <v>22.93150247518707</v>
      </c>
      <c r="Q262" s="35">
        <v>22.771206013505445</v>
      </c>
      <c r="R262" s="35">
        <v>22.698666105415214</v>
      </c>
      <c r="S262" s="35">
        <v>25.153826251437415</v>
      </c>
      <c r="T262" s="35">
        <v>24.007233979899027</v>
      </c>
      <c r="U262" s="35">
        <v>23.21281975050092</v>
      </c>
      <c r="V262" s="35">
        <v>22.622945983134006</v>
      </c>
      <c r="W262" s="35">
        <v>22.236576048538168</v>
      </c>
      <c r="X262" s="55">
        <v>48.865407443600439</v>
      </c>
      <c r="Y262" s="56">
        <v>0</v>
      </c>
      <c r="Z262" s="56">
        <v>0</v>
      </c>
      <c r="AA262" s="56">
        <v>0</v>
      </c>
      <c r="AB262" s="56">
        <v>0</v>
      </c>
      <c r="AC262" s="56">
        <v>0</v>
      </c>
      <c r="AD262" s="56">
        <v>0</v>
      </c>
      <c r="AE262" s="56">
        <v>0</v>
      </c>
      <c r="AF262" s="56">
        <v>0</v>
      </c>
      <c r="AG262" s="57">
        <v>0</v>
      </c>
    </row>
    <row r="263" spans="1:33">
      <c r="B263" t="s">
        <v>4</v>
      </c>
      <c r="C263" s="35">
        <v>0</v>
      </c>
      <c r="D263" s="35">
        <v>0</v>
      </c>
      <c r="E263" s="35">
        <v>33.333333333333336</v>
      </c>
      <c r="F263" s="35">
        <v>14.705882352941176</v>
      </c>
      <c r="G263" s="35">
        <v>4.4444444444444446</v>
      </c>
      <c r="H263" s="35">
        <v>6.7226890756302522</v>
      </c>
      <c r="I263" s="35">
        <v>9.1358964598401222</v>
      </c>
      <c r="J263" s="35">
        <v>11.098105518706378</v>
      </c>
      <c r="K263" s="35">
        <v>14.499813088346908</v>
      </c>
      <c r="L263" s="35">
        <v>16.966466485926674</v>
      </c>
      <c r="M263" s="35">
        <v>10.095318737605631</v>
      </c>
      <c r="N263" s="35">
        <v>3.0274547000061074</v>
      </c>
      <c r="O263" s="35">
        <v>5.4025309669023125</v>
      </c>
      <c r="P263" s="35">
        <v>8.0260258663154733</v>
      </c>
      <c r="Q263" s="35">
        <v>7.9699221047269058</v>
      </c>
      <c r="R263" s="35">
        <v>7.9445331368953251</v>
      </c>
      <c r="S263" s="35">
        <v>7.7033592895027088</v>
      </c>
      <c r="T263" s="35">
        <v>12.003616989949514</v>
      </c>
      <c r="U263" s="35">
        <v>11.60640987525046</v>
      </c>
      <c r="V263" s="35">
        <v>11.311472991567003</v>
      </c>
      <c r="W263" s="35">
        <v>11.118288024269084</v>
      </c>
      <c r="X263" s="55">
        <v>24.43270372180022</v>
      </c>
      <c r="Y263" s="56">
        <v>46.415387366000459</v>
      </c>
      <c r="Z263" s="56">
        <v>0</v>
      </c>
      <c r="AA263" s="56">
        <v>0</v>
      </c>
      <c r="AB263" s="56">
        <v>0</v>
      </c>
      <c r="AC263" s="56">
        <v>0</v>
      </c>
      <c r="AD263" s="56">
        <v>0</v>
      </c>
      <c r="AE263" s="56">
        <v>0</v>
      </c>
      <c r="AF263" s="56">
        <v>0</v>
      </c>
      <c r="AG263" s="57">
        <v>0</v>
      </c>
    </row>
    <row r="264" spans="1:33">
      <c r="B264" t="s">
        <v>5</v>
      </c>
      <c r="C264" s="35">
        <v>0</v>
      </c>
      <c r="D264" s="35">
        <v>0</v>
      </c>
      <c r="E264" s="35">
        <v>0</v>
      </c>
      <c r="F264" s="35">
        <v>14.705882352941176</v>
      </c>
      <c r="G264" s="35">
        <v>5.5555555555555554</v>
      </c>
      <c r="H264" s="35">
        <v>1.680672268907563</v>
      </c>
      <c r="I264" s="35">
        <v>3.0452988199467073</v>
      </c>
      <c r="J264" s="35">
        <v>5.2022369618936146</v>
      </c>
      <c r="K264" s="35">
        <v>5.7999252353387636</v>
      </c>
      <c r="L264" s="35">
        <v>9.0487821258275591</v>
      </c>
      <c r="M264" s="35">
        <v>6.0571912425633796</v>
      </c>
      <c r="N264" s="35">
        <v>2.421963760004886</v>
      </c>
      <c r="O264" s="35">
        <v>1.0805061933804625</v>
      </c>
      <c r="P264" s="35">
        <v>2.0965945120171035</v>
      </c>
      <c r="Q264" s="35">
        <v>2.7894727366544165</v>
      </c>
      <c r="R264" s="35">
        <v>2.7805865979133633</v>
      </c>
      <c r="S264" s="35">
        <v>2.6961757513259479</v>
      </c>
      <c r="T264" s="35">
        <v>2.5732753922204266</v>
      </c>
      <c r="U264" s="35">
        <v>5.8032049376252299</v>
      </c>
      <c r="V264" s="35">
        <v>5.6557364957835015</v>
      </c>
      <c r="W264" s="35">
        <v>5.5591440121345421</v>
      </c>
      <c r="X264" s="55">
        <v>12.21635186090011</v>
      </c>
      <c r="Y264" s="56">
        <v>23.20769368300023</v>
      </c>
      <c r="Z264" s="56">
        <v>41.938849606258437</v>
      </c>
      <c r="AA264" s="56">
        <v>0</v>
      </c>
      <c r="AB264" s="56">
        <v>0</v>
      </c>
      <c r="AC264" s="56">
        <v>0</v>
      </c>
      <c r="AD264" s="56">
        <v>0</v>
      </c>
      <c r="AE264" s="56">
        <v>0</v>
      </c>
      <c r="AF264" s="56">
        <v>0</v>
      </c>
      <c r="AG264" s="57">
        <v>0</v>
      </c>
    </row>
    <row r="265" spans="1:33">
      <c r="B265" t="s">
        <v>6</v>
      </c>
      <c r="C265" s="35">
        <v>0</v>
      </c>
      <c r="D265" s="35">
        <v>0</v>
      </c>
      <c r="E265" s="35">
        <v>0</v>
      </c>
      <c r="F265" s="35">
        <v>0</v>
      </c>
      <c r="G265" s="35">
        <v>5.5555555555555554</v>
      </c>
      <c r="H265" s="35">
        <v>2.1008403361344539</v>
      </c>
      <c r="I265" s="35">
        <v>0.45679482299200619</v>
      </c>
      <c r="J265" s="35">
        <v>2.0808947847574459</v>
      </c>
      <c r="K265" s="35">
        <v>4.078072431097568</v>
      </c>
      <c r="L265" s="35">
        <v>3.6195128503310245</v>
      </c>
      <c r="M265" s="35">
        <v>3.2305019960338028</v>
      </c>
      <c r="N265" s="35">
        <v>1.4531782560029316</v>
      </c>
      <c r="O265" s="35">
        <v>0.86440495470437018</v>
      </c>
      <c r="P265" s="35">
        <v>0.41931890240342079</v>
      </c>
      <c r="Q265" s="35">
        <v>0.83277553420819928</v>
      </c>
      <c r="R265" s="35">
        <v>0.9732053092696773</v>
      </c>
      <c r="S265" s="35">
        <v>0.94366151296408185</v>
      </c>
      <c r="T265" s="35">
        <v>0.90064638727714952</v>
      </c>
      <c r="U265" s="35">
        <v>0.87084344095238608</v>
      </c>
      <c r="V265" s="35">
        <v>3.3934418974701011</v>
      </c>
      <c r="W265" s="35">
        <v>3.3354864072807251</v>
      </c>
      <c r="X265" s="55">
        <v>7.3298111165400659</v>
      </c>
      <c r="Y265" s="56">
        <v>13.924616209800138</v>
      </c>
      <c r="Z265" s="56">
        <v>25.163309763755063</v>
      </c>
      <c r="AA265" s="56">
        <v>41.949480311556322</v>
      </c>
      <c r="AB265" s="56">
        <v>0</v>
      </c>
      <c r="AC265" s="56">
        <v>0</v>
      </c>
      <c r="AD265" s="56">
        <v>0</v>
      </c>
      <c r="AE265" s="56">
        <v>0</v>
      </c>
      <c r="AF265" s="56">
        <v>0</v>
      </c>
      <c r="AG265" s="57">
        <v>0</v>
      </c>
    </row>
    <row r="266" spans="1:33">
      <c r="B266" t="s">
        <v>7</v>
      </c>
      <c r="C266" s="35">
        <v>0</v>
      </c>
      <c r="D266" s="35">
        <v>0</v>
      </c>
      <c r="E266" s="35">
        <v>0</v>
      </c>
      <c r="F266" s="35">
        <v>0</v>
      </c>
      <c r="G266" s="35">
        <v>0</v>
      </c>
      <c r="H266" s="35">
        <v>2.1008403361344539</v>
      </c>
      <c r="I266" s="35">
        <v>0.95165588123334599</v>
      </c>
      <c r="J266" s="35">
        <v>0.31213421771361693</v>
      </c>
      <c r="K266" s="35">
        <v>1.631228972439027</v>
      </c>
      <c r="L266" s="35">
        <v>3.8174549593335012</v>
      </c>
      <c r="M266" s="35">
        <v>1.2922007984135211</v>
      </c>
      <c r="N266" s="35">
        <v>0.77502840320156363</v>
      </c>
      <c r="O266" s="35">
        <v>0.51864297282262217</v>
      </c>
      <c r="P266" s="35">
        <v>0.33545512192273663</v>
      </c>
      <c r="Q266" s="35">
        <v>0.16655510684163985</v>
      </c>
      <c r="R266" s="35">
        <v>0.33204905845635974</v>
      </c>
      <c r="S266" s="35">
        <v>0.33028152953742862</v>
      </c>
      <c r="T266" s="35">
        <v>0.3152262355470023</v>
      </c>
      <c r="U266" s="35">
        <v>0.30479520433333507</v>
      </c>
      <c r="V266" s="35">
        <v>0.29704988526447906</v>
      </c>
      <c r="W266" s="35">
        <v>2.0012918443684349</v>
      </c>
      <c r="X266" s="55">
        <v>4.3978866699240386</v>
      </c>
      <c r="Y266" s="56">
        <v>8.3547697258800806</v>
      </c>
      <c r="Z266" s="56">
        <v>15.097985858253034</v>
      </c>
      <c r="AA266" s="56">
        <v>25.16968818693379</v>
      </c>
      <c r="AB266" s="56">
        <v>41.957572502685288</v>
      </c>
      <c r="AC266" s="56">
        <v>0</v>
      </c>
      <c r="AD266" s="56">
        <v>0</v>
      </c>
      <c r="AE266" s="56">
        <v>0</v>
      </c>
      <c r="AF266" s="56">
        <v>0</v>
      </c>
      <c r="AG266" s="57">
        <v>0</v>
      </c>
    </row>
    <row r="267" spans="1:33">
      <c r="B267" t="s">
        <v>76</v>
      </c>
      <c r="C267" s="35">
        <v>0</v>
      </c>
      <c r="D267" s="35">
        <v>0</v>
      </c>
      <c r="E267" s="35">
        <v>0</v>
      </c>
      <c r="F267" s="35">
        <v>0</v>
      </c>
      <c r="G267" s="35">
        <v>0</v>
      </c>
      <c r="H267" s="35">
        <v>0</v>
      </c>
      <c r="I267" s="35">
        <v>1.1419870574800153</v>
      </c>
      <c r="J267" s="35">
        <v>0.75865955694281884</v>
      </c>
      <c r="K267" s="35">
        <v>0.28546507017682976</v>
      </c>
      <c r="L267" s="35">
        <v>1.5269819837334004</v>
      </c>
      <c r="M267" s="35">
        <v>2.0443020443651401</v>
      </c>
      <c r="N267" s="35">
        <v>0.31001136128062551</v>
      </c>
      <c r="O267" s="35">
        <v>0.27660958550539849</v>
      </c>
      <c r="P267" s="35">
        <v>0.20127307315364201</v>
      </c>
      <c r="Q267" s="35">
        <v>0.1332440854733119</v>
      </c>
      <c r="R267" s="35">
        <v>6.6409811691271969E-2</v>
      </c>
      <c r="S267" s="35">
        <v>0.12878759040735963</v>
      </c>
      <c r="T267" s="35">
        <v>0.11032918244145082</v>
      </c>
      <c r="U267" s="35">
        <v>0.10667832151666728</v>
      </c>
      <c r="V267" s="35">
        <v>0.10396745984256768</v>
      </c>
      <c r="W267" s="35">
        <v>0.10219183341931512</v>
      </c>
      <c r="X267" s="55">
        <v>2.6387320019544234</v>
      </c>
      <c r="Y267" s="56">
        <v>5.0128618355280485</v>
      </c>
      <c r="Z267" s="56">
        <v>9.058791514951821</v>
      </c>
      <c r="AA267" s="56">
        <v>15.101812912160275</v>
      </c>
      <c r="AB267" s="56">
        <v>25.174543501611176</v>
      </c>
      <c r="AC267" s="56">
        <v>43.372657876474676</v>
      </c>
      <c r="AD267" s="56">
        <v>0</v>
      </c>
      <c r="AE267" s="56">
        <v>0</v>
      </c>
      <c r="AF267" s="56">
        <v>0</v>
      </c>
      <c r="AG267" s="57">
        <v>0</v>
      </c>
    </row>
    <row r="268" spans="1:33">
      <c r="B268" t="s">
        <v>77</v>
      </c>
      <c r="C268" s="35">
        <v>0</v>
      </c>
      <c r="D268" s="35">
        <v>0</v>
      </c>
      <c r="E268" s="35">
        <v>0</v>
      </c>
      <c r="F268" s="35">
        <v>0</v>
      </c>
      <c r="G268" s="35">
        <v>0</v>
      </c>
      <c r="H268" s="35">
        <v>0</v>
      </c>
      <c r="I268" s="35">
        <v>0</v>
      </c>
      <c r="J268" s="35">
        <v>0.78033554428404217</v>
      </c>
      <c r="K268" s="35">
        <v>0.59471889620172869</v>
      </c>
      <c r="L268" s="35">
        <v>0.26722184715334507</v>
      </c>
      <c r="M268" s="35">
        <v>0.81772081774605609</v>
      </c>
      <c r="N268" s="35">
        <v>0.73567149210148397</v>
      </c>
      <c r="O268" s="35">
        <v>0.11064383420215941</v>
      </c>
      <c r="P268" s="35">
        <v>0.10734563901527575</v>
      </c>
      <c r="Q268" s="35">
        <v>7.9946451283987155E-2</v>
      </c>
      <c r="R268" s="35">
        <v>5.3127849353017578E-2</v>
      </c>
      <c r="S268" s="35">
        <v>2.5757518081471927E-2</v>
      </c>
      <c r="T268" s="35">
        <v>4.9166815190833234E-2</v>
      </c>
      <c r="U268" s="35">
        <v>3.7337412530833544E-2</v>
      </c>
      <c r="V268" s="35">
        <v>3.6388610944898682E-2</v>
      </c>
      <c r="W268" s="35">
        <v>3.5767141696760284E-2</v>
      </c>
      <c r="X268" s="55">
        <v>7.8599148910791075E-2</v>
      </c>
      <c r="Y268" s="56">
        <v>3.0077171013168296</v>
      </c>
      <c r="Z268" s="56">
        <v>5.4352749089710928</v>
      </c>
      <c r="AA268" s="56">
        <v>9.0610877472961651</v>
      </c>
      <c r="AB268" s="56">
        <v>15.104726100966706</v>
      </c>
      <c r="AC268" s="56">
        <v>26.023594725884809</v>
      </c>
      <c r="AD268" s="56">
        <v>45.955882352941181</v>
      </c>
      <c r="AE268" s="56">
        <v>0</v>
      </c>
      <c r="AF268" s="56">
        <v>0</v>
      </c>
      <c r="AG268" s="57">
        <v>0</v>
      </c>
    </row>
    <row r="269" spans="1:33">
      <c r="B269" t="s">
        <v>78</v>
      </c>
      <c r="C269" s="35">
        <v>0</v>
      </c>
      <c r="D269" s="35">
        <v>0</v>
      </c>
      <c r="E269" s="35">
        <v>0</v>
      </c>
      <c r="F269" s="35">
        <v>0</v>
      </c>
      <c r="G269" s="35">
        <v>0</v>
      </c>
      <c r="H269" s="35">
        <v>0</v>
      </c>
      <c r="I269" s="35">
        <v>0</v>
      </c>
      <c r="J269" s="35">
        <v>0</v>
      </c>
      <c r="K269" s="35">
        <v>0.6117108646646352</v>
      </c>
      <c r="L269" s="35">
        <v>0.556712181569469</v>
      </c>
      <c r="M269" s="35">
        <v>0.14310114310555982</v>
      </c>
      <c r="N269" s="35">
        <v>0.29426859684059359</v>
      </c>
      <c r="O269" s="35">
        <v>0.39384450748717853</v>
      </c>
      <c r="P269" s="35">
        <v>4.2938255606110295E-2</v>
      </c>
      <c r="Q269" s="35">
        <v>4.2638107351459807E-2</v>
      </c>
      <c r="R269" s="35">
        <v>3.187670961181055E-2</v>
      </c>
      <c r="S269" s="35">
        <v>2.0606014465177538E-2</v>
      </c>
      <c r="T269" s="35">
        <v>9.8333630381666447E-3</v>
      </c>
      <c r="U269" s="35">
        <v>1.901594193961036E-2</v>
      </c>
      <c r="V269" s="35">
        <v>1.2736013830714541E-2</v>
      </c>
      <c r="W269" s="35">
        <v>1.2518499593866101E-2</v>
      </c>
      <c r="X269" s="55">
        <v>2.7509702118776881E-2</v>
      </c>
      <c r="Y269" s="56">
        <v>5.2260834277911485E-2</v>
      </c>
      <c r="Z269" s="56">
        <v>3.2611649453826557</v>
      </c>
      <c r="AA269" s="56">
        <v>5.4366526483776987</v>
      </c>
      <c r="AB269" s="56">
        <v>9.0628356605800224</v>
      </c>
      <c r="AC269" s="56">
        <v>15.614156835530883</v>
      </c>
      <c r="AD269" s="56">
        <v>27.573529411764707</v>
      </c>
      <c r="AE269" s="56">
        <v>51.020408163265309</v>
      </c>
      <c r="AF269" s="56">
        <v>0</v>
      </c>
      <c r="AG269" s="57">
        <v>0</v>
      </c>
    </row>
    <row r="270" spans="1:33">
      <c r="B270" t="s">
        <v>79</v>
      </c>
      <c r="C270" s="35">
        <v>0</v>
      </c>
      <c r="D270" s="35">
        <v>0</v>
      </c>
      <c r="E270" s="35">
        <v>0</v>
      </c>
      <c r="F270" s="35">
        <v>0</v>
      </c>
      <c r="G270" s="35">
        <v>0</v>
      </c>
      <c r="H270" s="35">
        <v>0</v>
      </c>
      <c r="I270" s="35">
        <v>0</v>
      </c>
      <c r="J270" s="35">
        <v>0</v>
      </c>
      <c r="K270" s="35">
        <v>0</v>
      </c>
      <c r="L270" s="35">
        <v>0.57261824390002525</v>
      </c>
      <c r="M270" s="35">
        <v>0.2981273814699163</v>
      </c>
      <c r="N270" s="35">
        <v>5.1497004447103888E-2</v>
      </c>
      <c r="O270" s="35">
        <v>0.15753780299487138</v>
      </c>
      <c r="P270" s="35">
        <v>0.22926260988907024</v>
      </c>
      <c r="Q270" s="35">
        <v>1.7055242940583925E-2</v>
      </c>
      <c r="R270" s="35">
        <v>0.25941332691903102</v>
      </c>
      <c r="S270" s="35">
        <v>1.2363608679106528E-2</v>
      </c>
      <c r="T270" s="35">
        <v>7.8666904305333164E-3</v>
      </c>
      <c r="U270" s="35">
        <v>3.803188387922072E-3</v>
      </c>
      <c r="V270" s="35">
        <v>7.4130869397533543E-3</v>
      </c>
      <c r="W270" s="35">
        <v>4.3814748578531347E-3</v>
      </c>
      <c r="X270" s="55">
        <v>9.6283957415719077E-3</v>
      </c>
      <c r="Y270" s="56">
        <v>1.8291291997269019E-2</v>
      </c>
      <c r="Z270" s="56">
        <v>3.3054372168809715E-2</v>
      </c>
      <c r="AA270" s="56">
        <v>3.2619915890266187</v>
      </c>
      <c r="AB270" s="56">
        <v>5.4377013963480128</v>
      </c>
      <c r="AC270" s="56">
        <v>9.3684941013185288</v>
      </c>
      <c r="AD270" s="56">
        <v>16.544117647058822</v>
      </c>
      <c r="AE270" s="56">
        <v>30.612244897959179</v>
      </c>
      <c r="AF270" s="56">
        <v>62.499999999999993</v>
      </c>
      <c r="AG270" s="57">
        <v>0</v>
      </c>
    </row>
    <row r="271" spans="1:33">
      <c r="B271" t="s">
        <v>80</v>
      </c>
      <c r="C271" s="35">
        <v>0</v>
      </c>
      <c r="D271" s="35">
        <v>0</v>
      </c>
      <c r="E271" s="35">
        <v>0</v>
      </c>
      <c r="F271" s="35">
        <v>0</v>
      </c>
      <c r="G271" s="35">
        <v>0</v>
      </c>
      <c r="H271" s="35">
        <v>0</v>
      </c>
      <c r="I271" s="35">
        <v>0</v>
      </c>
      <c r="J271" s="35">
        <v>0</v>
      </c>
      <c r="K271" s="35">
        <v>0</v>
      </c>
      <c r="L271" s="35">
        <v>0</v>
      </c>
      <c r="M271" s="35">
        <v>0.30664530665477102</v>
      </c>
      <c r="N271" s="35">
        <v>0.10728542593146642</v>
      </c>
      <c r="O271" s="35">
        <v>2.7569115524102499E-2</v>
      </c>
      <c r="P271" s="35">
        <v>9.1705043955628077E-2</v>
      </c>
      <c r="Q271" s="35">
        <v>0.13659600699849983</v>
      </c>
      <c r="R271" s="35">
        <v>6.8003647171862502E-3</v>
      </c>
      <c r="S271" s="35">
        <v>0.10061530500574968</v>
      </c>
      <c r="T271" s="35">
        <v>4.7200142583199919E-3</v>
      </c>
      <c r="U271" s="35">
        <v>3.0425507103376583E-3</v>
      </c>
      <c r="V271" s="35">
        <v>1.4826173879506712E-3</v>
      </c>
      <c r="W271" s="35">
        <v>2.9145924958339964E-3</v>
      </c>
      <c r="X271" s="55">
        <v>3.3699385095501675E-3</v>
      </c>
      <c r="Y271" s="56">
        <v>6.401952199044156E-3</v>
      </c>
      <c r="Z271" s="56">
        <v>1.15690302590834E-2</v>
      </c>
      <c r="AA271" s="56">
        <v>1.9286604649133249E-2</v>
      </c>
      <c r="AB271" s="56">
        <v>3.2626208378088077</v>
      </c>
      <c r="AC271" s="56">
        <v>5.6210964607911169</v>
      </c>
      <c r="AD271" s="56">
        <v>9.9264705882352917</v>
      </c>
      <c r="AE271" s="56">
        <v>18.367346938775508</v>
      </c>
      <c r="AF271" s="56">
        <v>37.499999999999993</v>
      </c>
      <c r="AG271" s="57">
        <v>100</v>
      </c>
    </row>
    <row r="272" spans="1:33">
      <c r="B272" t="s">
        <v>87</v>
      </c>
      <c r="C272" s="35">
        <f t="shared" ref="C272:W272" si="1">SUM(C261:C271)</f>
        <v>100</v>
      </c>
      <c r="D272" s="35">
        <f t="shared" si="1"/>
        <v>100</v>
      </c>
      <c r="E272" s="35">
        <f t="shared" si="1"/>
        <v>100</v>
      </c>
      <c r="F272" s="35">
        <f t="shared" si="1"/>
        <v>100</v>
      </c>
      <c r="G272" s="35">
        <f t="shared" si="1"/>
        <v>100.00000000000001</v>
      </c>
      <c r="H272" s="35">
        <f t="shared" si="1"/>
        <v>100</v>
      </c>
      <c r="I272" s="35">
        <f t="shared" si="1"/>
        <v>100</v>
      </c>
      <c r="J272" s="35">
        <f t="shared" si="1"/>
        <v>100.00000000000001</v>
      </c>
      <c r="K272" s="35">
        <f t="shared" si="1"/>
        <v>100</v>
      </c>
      <c r="L272" s="35">
        <f t="shared" si="1"/>
        <v>100.00000000000001</v>
      </c>
      <c r="M272" s="35">
        <f t="shared" si="1"/>
        <v>99.999999999999986</v>
      </c>
      <c r="N272" s="35">
        <f t="shared" si="1"/>
        <v>99.999999999999972</v>
      </c>
      <c r="O272" s="35">
        <f t="shared" si="1"/>
        <v>100</v>
      </c>
      <c r="P272" s="35">
        <f t="shared" si="1"/>
        <v>100.00000000000004</v>
      </c>
      <c r="Q272" s="35">
        <f t="shared" si="1"/>
        <v>100.00000000000001</v>
      </c>
      <c r="R272" s="35">
        <f t="shared" si="1"/>
        <v>100.00000000000001</v>
      </c>
      <c r="S272" s="35">
        <f t="shared" si="1"/>
        <v>100</v>
      </c>
      <c r="T272" s="35">
        <f t="shared" si="1"/>
        <v>99.999999999999986</v>
      </c>
      <c r="U272" s="35">
        <f t="shared" si="1"/>
        <v>99.999999999999986</v>
      </c>
      <c r="V272" s="35">
        <f t="shared" si="1"/>
        <v>99.999999999999986</v>
      </c>
      <c r="W272" s="35">
        <f t="shared" si="1"/>
        <v>100</v>
      </c>
      <c r="X272" s="55">
        <f t="shared" ref="X272:AG272" si="2">SUM(X261:X271)</f>
        <v>99.999999999999986</v>
      </c>
      <c r="Y272" s="56">
        <f t="shared" si="2"/>
        <v>100</v>
      </c>
      <c r="Z272" s="56">
        <f t="shared" si="2"/>
        <v>100</v>
      </c>
      <c r="AA272" s="56">
        <f t="shared" si="2"/>
        <v>100.00000000000001</v>
      </c>
      <c r="AB272" s="56">
        <f t="shared" si="2"/>
        <v>100.00000000000001</v>
      </c>
      <c r="AC272" s="56">
        <f t="shared" si="2"/>
        <v>100.00000000000001</v>
      </c>
      <c r="AD272" s="56">
        <f t="shared" si="2"/>
        <v>100</v>
      </c>
      <c r="AE272" s="56">
        <f t="shared" si="2"/>
        <v>100</v>
      </c>
      <c r="AF272" s="56">
        <f t="shared" si="2"/>
        <v>99.999999999999986</v>
      </c>
      <c r="AG272" s="57">
        <f t="shared" si="2"/>
        <v>100</v>
      </c>
    </row>
    <row r="273" spans="1:33">
      <c r="C273" s="2"/>
      <c r="D273" s="2"/>
      <c r="E273" s="2"/>
      <c r="F273" s="2"/>
      <c r="G273" s="2"/>
      <c r="H273" s="2"/>
      <c r="I273" s="2"/>
      <c r="J273" s="2"/>
      <c r="K273" s="2"/>
      <c r="L273" s="2"/>
      <c r="M273" s="2"/>
      <c r="N273" s="2"/>
      <c r="O273" s="2"/>
      <c r="P273" s="2"/>
      <c r="Q273" s="2"/>
      <c r="R273" s="2"/>
      <c r="S273" s="2"/>
      <c r="T273" s="2"/>
      <c r="U273" s="2"/>
      <c r="V273" s="2"/>
      <c r="W273" s="2"/>
      <c r="X273" s="20"/>
      <c r="Y273" s="10"/>
      <c r="Z273" s="10"/>
      <c r="AA273" s="10"/>
      <c r="AB273" s="10"/>
      <c r="AC273" s="10"/>
      <c r="AD273" s="10"/>
      <c r="AE273" s="10"/>
      <c r="AF273" s="10"/>
      <c r="AG273" s="21"/>
    </row>
    <row r="274" spans="1:33" ht="40" customHeight="1">
      <c r="A274" s="75" t="s">
        <v>194</v>
      </c>
      <c r="B274" s="75"/>
      <c r="C274" s="75"/>
      <c r="D274" s="75"/>
      <c r="E274" s="75"/>
      <c r="F274" s="75"/>
      <c r="G274" s="75"/>
      <c r="H274" s="75"/>
      <c r="I274" s="75"/>
      <c r="J274" s="75"/>
      <c r="K274" s="75"/>
      <c r="L274" s="75"/>
      <c r="M274" s="75"/>
      <c r="N274" s="75"/>
      <c r="O274" s="75"/>
      <c r="P274" s="75"/>
      <c r="Q274" s="75"/>
      <c r="R274" s="75"/>
      <c r="S274" s="75"/>
      <c r="T274" s="2"/>
      <c r="U274" s="2"/>
      <c r="V274" s="2"/>
      <c r="W274" s="2"/>
      <c r="X274" s="77" t="s">
        <v>64</v>
      </c>
      <c r="Y274" s="78"/>
      <c r="Z274" s="78"/>
      <c r="AA274" s="78"/>
      <c r="AB274" s="78"/>
      <c r="AC274" s="78"/>
      <c r="AD274" s="78"/>
      <c r="AE274" s="78"/>
      <c r="AF274" s="78"/>
      <c r="AG274" s="79"/>
    </row>
    <row r="275" spans="1:33" ht="40" customHeight="1">
      <c r="A275" s="75"/>
      <c r="B275" s="75"/>
      <c r="C275" s="75"/>
      <c r="D275" s="75"/>
      <c r="E275" s="75"/>
      <c r="F275" s="75"/>
      <c r="G275" s="75"/>
      <c r="H275" s="75"/>
      <c r="I275" s="75"/>
      <c r="J275" s="75"/>
      <c r="K275" s="75"/>
      <c r="L275" s="75"/>
      <c r="M275" s="75"/>
      <c r="N275" s="75"/>
      <c r="O275" s="75"/>
      <c r="P275" s="75"/>
      <c r="Q275" s="75"/>
      <c r="R275" s="75"/>
      <c r="S275" s="75"/>
    </row>
    <row r="276" spans="1:33">
      <c r="B276" s="43" t="s">
        <v>210</v>
      </c>
    </row>
    <row r="277" spans="1:33">
      <c r="B277" t="s">
        <v>108</v>
      </c>
      <c r="C277" s="44">
        <v>0.33</v>
      </c>
      <c r="D277" s="44">
        <f t="array" ref="D277">C277+1</f>
        <v>1.33</v>
      </c>
      <c r="E277" s="44">
        <f t="array" ref="E277">D277+1</f>
        <v>2.33</v>
      </c>
      <c r="F277" s="44">
        <f t="array" ref="F277">E277+1</f>
        <v>3.33</v>
      </c>
      <c r="G277" s="44">
        <f t="array" ref="G277">F277+1</f>
        <v>4.33</v>
      </c>
      <c r="H277" s="44">
        <f t="array" ref="H277">G277+1</f>
        <v>5.33</v>
      </c>
      <c r="I277" s="44">
        <f t="array" ref="I277">H277+1</f>
        <v>6.33</v>
      </c>
      <c r="J277" s="44">
        <f t="array" ref="J277">I277+1</f>
        <v>7.33</v>
      </c>
      <c r="K277" s="44">
        <f t="array" ref="K277">J277+1</f>
        <v>8.33</v>
      </c>
      <c r="L277" s="44">
        <f t="array" ref="L277">K277+1</f>
        <v>9.33</v>
      </c>
      <c r="M277" s="44">
        <f t="array" ref="M277">L277+1</f>
        <v>10.33</v>
      </c>
    </row>
    <row r="278" spans="1:33">
      <c r="B278" t="s">
        <v>109</v>
      </c>
      <c r="C278" s="3">
        <f t="array" ref="C278:H278">(21.6*C277:H277)+30.22</f>
        <v>37.347999999999999</v>
      </c>
      <c r="D278" s="3">
        <v>58.948000000000008</v>
      </c>
      <c r="E278" s="3">
        <v>80.548000000000002</v>
      </c>
      <c r="F278" s="3">
        <v>102.14800000000001</v>
      </c>
      <c r="G278" s="3">
        <v>123.748</v>
      </c>
      <c r="H278" s="3">
        <v>145.34800000000001</v>
      </c>
      <c r="I278" s="3">
        <f t="array" ref="I278:M278">H278</f>
        <v>145.34800000000001</v>
      </c>
      <c r="J278" s="3">
        <v>145.34800000000001</v>
      </c>
      <c r="K278" s="3">
        <v>145.34800000000001</v>
      </c>
      <c r="L278" s="3">
        <v>145.34800000000001</v>
      </c>
      <c r="M278" s="3">
        <v>145.34800000000001</v>
      </c>
    </row>
    <row r="279" spans="1:33">
      <c r="B279" t="s">
        <v>110</v>
      </c>
      <c r="C279" s="45">
        <f t="array" ref="C279:M279">0.0000712*(C278:M278)^2.15</f>
        <v>0.17094436780092612</v>
      </c>
      <c r="D279" s="45">
        <v>0.4560248451647182</v>
      </c>
      <c r="E279" s="45">
        <v>0.89227295708504195</v>
      </c>
      <c r="F279" s="45">
        <v>1.4870453368258651</v>
      </c>
      <c r="G279" s="45">
        <v>2.2461414339427472</v>
      </c>
      <c r="H279" s="45">
        <v>3.1743840849914635</v>
      </c>
      <c r="I279" s="45">
        <v>3.1743840849914635</v>
      </c>
      <c r="J279" s="45">
        <v>3.1743840849914635</v>
      </c>
      <c r="K279" s="45">
        <v>3.1743840849914635</v>
      </c>
      <c r="L279" s="45">
        <v>3.1743840849914635</v>
      </c>
      <c r="M279" s="45">
        <v>3.1743840849914635</v>
      </c>
      <c r="O279" t="s">
        <v>22</v>
      </c>
      <c r="P279" t="s">
        <v>23</v>
      </c>
      <c r="Q279" t="s">
        <v>24</v>
      </c>
      <c r="R279" t="s">
        <v>25</v>
      </c>
    </row>
    <row r="280" spans="1:33">
      <c r="B280" t="s">
        <v>31</v>
      </c>
      <c r="C280" s="45">
        <f t="array" ref="C280">C279</f>
        <v>0.17094436780092612</v>
      </c>
      <c r="D280" s="45">
        <f t="array" ref="D280:M280">D279:M279-C279:L279</f>
        <v>0.28508047736379205</v>
      </c>
      <c r="E280" s="45">
        <v>0.43624811192032376</v>
      </c>
      <c r="F280" s="45">
        <v>0.5947723797408232</v>
      </c>
      <c r="G280" s="45">
        <v>0.75909609711688208</v>
      </c>
      <c r="H280" s="45">
        <v>0.92824265104871628</v>
      </c>
      <c r="I280" s="45">
        <v>0</v>
      </c>
      <c r="J280" s="45">
        <v>0</v>
      </c>
      <c r="K280" s="45">
        <v>0</v>
      </c>
      <c r="L280" s="45">
        <v>0</v>
      </c>
      <c r="M280" s="45">
        <v>0</v>
      </c>
      <c r="O280">
        <v>0.33</v>
      </c>
      <c r="P280">
        <v>37.347999999999999</v>
      </c>
      <c r="Q280">
        <v>0.17094436780092612</v>
      </c>
      <c r="R280">
        <v>2.1417397174198129E-2</v>
      </c>
    </row>
    <row r="281" spans="1:33">
      <c r="B281" t="s">
        <v>200</v>
      </c>
      <c r="C281" s="45">
        <f t="array" ref="C281">0.002373*C278^2.21</f>
        <v>7.0795977411190334</v>
      </c>
      <c r="D281" s="45">
        <f t="array" ref="D281">0.002373*D278^2.21</f>
        <v>19.410395907018742</v>
      </c>
      <c r="E281" s="45">
        <f t="array" ref="E281">0.002373*E278^2.21</f>
        <v>38.697130395801445</v>
      </c>
      <c r="F281" s="45">
        <f t="array" ref="F281">0.002373*F278^2.21</f>
        <v>65.417771586046342</v>
      </c>
      <c r="G281" s="45">
        <f t="array" ref="G281">0.002373*G278^2.21</f>
        <v>99.955601081728375</v>
      </c>
      <c r="H281" s="46">
        <f t="array" ref="H281">0.002373*H278^2.21</f>
        <v>142.63357293352675</v>
      </c>
      <c r="I281" s="46">
        <f t="array" ref="I281">0.002373*I278^2.21</f>
        <v>142.63357293352675</v>
      </c>
      <c r="J281" s="46">
        <f t="array" ref="J281">0.002373*J278^2.21</f>
        <v>142.63357293352675</v>
      </c>
      <c r="K281" s="46">
        <f t="array" ref="K281">0.002373*K278^2.21</f>
        <v>142.63357293352675</v>
      </c>
      <c r="L281" s="46">
        <f t="array" ref="L281">0.002373*L278^2.21</f>
        <v>142.63357293352675</v>
      </c>
      <c r="M281" s="46">
        <f t="array" ref="M281">0.002373*M278^2.21</f>
        <v>142.63357293352675</v>
      </c>
      <c r="O281">
        <v>1.33</v>
      </c>
      <c r="P281">
        <v>58.948000000000008</v>
      </c>
      <c r="Q281">
        <v>0.4560248451647182</v>
      </c>
      <c r="R281">
        <v>5.7134758844871764E-2</v>
      </c>
    </row>
    <row r="282" spans="1:33">
      <c r="B282" t="s">
        <v>201</v>
      </c>
      <c r="C282" s="65">
        <f t="array" ref="C282">C281/587.3</f>
        <v>1.2054482787534538E-2</v>
      </c>
      <c r="D282" s="65">
        <f t="array" ref="D282">D281/587.3</f>
        <v>3.3050222896337043E-2</v>
      </c>
      <c r="E282" s="65">
        <f t="array" ref="E282">E281/587.3</f>
        <v>6.5889886592544605E-2</v>
      </c>
      <c r="F282" s="65">
        <f t="array" ref="F282">F281/587.3</f>
        <v>0.11138731753115333</v>
      </c>
      <c r="G282" s="65">
        <f t="array" ref="G282">G281/587.3</f>
        <v>0.17019513209897563</v>
      </c>
      <c r="H282" s="65">
        <f t="array" ref="H282">H281/587.3</f>
        <v>0.24286322651715778</v>
      </c>
      <c r="I282" s="65">
        <f t="array" ref="I282">I281/587.3</f>
        <v>0.24286322651715778</v>
      </c>
      <c r="J282" s="65">
        <f t="array" ref="J282">J281/587.3</f>
        <v>0.24286322651715778</v>
      </c>
      <c r="K282" s="65">
        <f t="array" ref="K282">K281/587.3</f>
        <v>0.24286322651715778</v>
      </c>
      <c r="L282" s="65">
        <f t="array" ref="L282">L281/587.3</f>
        <v>0.24286322651715778</v>
      </c>
      <c r="M282" s="65">
        <f t="array" ref="M282">M281/587.3</f>
        <v>0.24286322651715778</v>
      </c>
      <c r="O282">
        <v>2.33</v>
      </c>
      <c r="P282">
        <v>80.548000000000002</v>
      </c>
      <c r="Q282">
        <v>0.89227295708504195</v>
      </c>
      <c r="R282">
        <v>0.11179171654219926</v>
      </c>
    </row>
    <row r="283" spans="1:33">
      <c r="C283" s="3"/>
      <c r="D283" s="3"/>
      <c r="E283" s="3"/>
      <c r="F283" s="3"/>
      <c r="G283" s="3"/>
      <c r="H283" s="3"/>
      <c r="I283" s="3"/>
      <c r="J283" s="3"/>
      <c r="K283" s="3"/>
      <c r="L283" s="3"/>
      <c r="M283" s="3"/>
      <c r="O283">
        <v>3.33</v>
      </c>
      <c r="P283">
        <v>102.14800000000001</v>
      </c>
      <c r="Q283">
        <v>1.4870453368258651</v>
      </c>
      <c r="R283">
        <v>0.1863099732652686</v>
      </c>
    </row>
    <row r="284" spans="1:33">
      <c r="A284" t="s">
        <v>209</v>
      </c>
      <c r="C284" s="3"/>
      <c r="D284" s="3"/>
      <c r="E284" s="3"/>
      <c r="F284" s="3"/>
      <c r="G284" s="3"/>
      <c r="H284" s="3"/>
      <c r="I284" s="3"/>
      <c r="J284" s="3"/>
      <c r="K284" s="3"/>
      <c r="L284" s="3"/>
      <c r="O284">
        <v>4.33</v>
      </c>
      <c r="P284">
        <v>123.748</v>
      </c>
      <c r="Q284">
        <v>2.2461414339427472</v>
      </c>
      <c r="R284">
        <v>0.28141613449468739</v>
      </c>
    </row>
    <row r="285" spans="1:33">
      <c r="C285" t="s">
        <v>29</v>
      </c>
      <c r="D285" s="3"/>
      <c r="E285" s="3"/>
      <c r="F285" s="3"/>
      <c r="G285" s="3"/>
      <c r="H285" s="3"/>
      <c r="I285" s="3"/>
      <c r="J285" s="3"/>
      <c r="K285" s="3"/>
      <c r="L285" s="3"/>
      <c r="M285" s="3"/>
      <c r="O285">
        <v>5.33</v>
      </c>
      <c r="P285">
        <v>145.34800000000001</v>
      </c>
      <c r="Q285">
        <v>3.1743840849914635</v>
      </c>
      <c r="R285">
        <v>0.39771444714043019</v>
      </c>
    </row>
    <row r="286" spans="1:33">
      <c r="A286" t="s">
        <v>30</v>
      </c>
      <c r="C286" s="1">
        <v>0</v>
      </c>
      <c r="D286" s="1">
        <v>1</v>
      </c>
      <c r="E286" s="1">
        <v>2</v>
      </c>
      <c r="F286" s="1">
        <v>3</v>
      </c>
      <c r="G286" s="1">
        <v>4</v>
      </c>
      <c r="H286" s="1">
        <v>5</v>
      </c>
      <c r="I286" s="1">
        <v>6</v>
      </c>
      <c r="J286" s="1">
        <v>7</v>
      </c>
      <c r="K286" s="1">
        <v>8</v>
      </c>
      <c r="L286" s="1">
        <v>9</v>
      </c>
      <c r="M286" s="1">
        <v>10</v>
      </c>
      <c r="N286" s="1">
        <v>11</v>
      </c>
      <c r="O286" s="1">
        <v>12</v>
      </c>
      <c r="P286" s="1">
        <v>13</v>
      </c>
      <c r="Q286" s="1">
        <v>14</v>
      </c>
      <c r="R286" s="1">
        <v>15</v>
      </c>
      <c r="S286" s="1">
        <v>16</v>
      </c>
      <c r="T286" s="1">
        <v>17</v>
      </c>
      <c r="U286" s="1">
        <v>18</v>
      </c>
      <c r="V286" s="1">
        <v>19</v>
      </c>
      <c r="W286" s="1">
        <v>20</v>
      </c>
      <c r="X286" s="1">
        <v>21</v>
      </c>
      <c r="Y286" s="1">
        <v>22</v>
      </c>
      <c r="Z286" s="1">
        <v>23</v>
      </c>
      <c r="AA286" s="1">
        <v>24</v>
      </c>
      <c r="AB286" s="1">
        <v>25</v>
      </c>
      <c r="AC286" s="1">
        <v>26</v>
      </c>
      <c r="AD286" s="1">
        <v>27</v>
      </c>
      <c r="AE286" s="1">
        <v>28</v>
      </c>
      <c r="AF286" s="1">
        <v>29</v>
      </c>
      <c r="AG286" s="1">
        <v>30</v>
      </c>
    </row>
    <row r="287" spans="1:33">
      <c r="A287" s="22">
        <f>C279</f>
        <v>0.17094436780092612</v>
      </c>
      <c r="B287" t="s">
        <v>2</v>
      </c>
      <c r="C287" s="3">
        <f t="array" ref="C287:AG287">C246:AG246*A287</f>
        <v>17.094436780092611</v>
      </c>
      <c r="D287" s="3">
        <v>8.5472183900463055</v>
      </c>
      <c r="E287" s="3">
        <v>4.2736091950231527</v>
      </c>
      <c r="F287" s="3">
        <v>8.5472183900463055</v>
      </c>
      <c r="G287" s="3">
        <v>12.820827585069459</v>
      </c>
      <c r="H287" s="3">
        <v>17.094436780092611</v>
      </c>
      <c r="I287" s="3">
        <v>17.094436780092611</v>
      </c>
      <c r="J287" s="3">
        <v>12.820827585069459</v>
      </c>
      <c r="K287" s="3">
        <v>8.5472183900463055</v>
      </c>
      <c r="L287" s="3">
        <v>4.2736091950231527</v>
      </c>
      <c r="M287" s="3">
        <v>8.5472183900463055</v>
      </c>
      <c r="N287" s="3">
        <v>17.094436780092611</v>
      </c>
      <c r="O287" s="3">
        <v>17.094436780092611</v>
      </c>
      <c r="P287" s="3">
        <v>17.094436780092611</v>
      </c>
      <c r="Q287" s="3">
        <v>17.094436780092611</v>
      </c>
      <c r="R287" s="3">
        <v>17.094436780092611</v>
      </c>
      <c r="S287" s="3">
        <v>17.094436780092611</v>
      </c>
      <c r="T287" s="3">
        <v>17.094436780092611</v>
      </c>
      <c r="U287" s="3">
        <v>17.094436780092611</v>
      </c>
      <c r="V287" s="3">
        <v>17.094436780092611</v>
      </c>
      <c r="W287" s="3">
        <v>17.094436780092611</v>
      </c>
      <c r="X287" s="3">
        <v>0</v>
      </c>
      <c r="Y287" s="3">
        <v>0</v>
      </c>
      <c r="Z287" s="3">
        <v>0</v>
      </c>
      <c r="AA287" s="3">
        <v>0</v>
      </c>
      <c r="AB287" s="3">
        <v>0</v>
      </c>
      <c r="AC287" s="3">
        <v>0</v>
      </c>
      <c r="AD287" s="3">
        <v>0</v>
      </c>
      <c r="AE287" s="3">
        <v>0</v>
      </c>
      <c r="AF287" s="3">
        <v>0</v>
      </c>
      <c r="AG287" s="3">
        <v>0</v>
      </c>
    </row>
    <row r="288" spans="1:33">
      <c r="A288" s="22">
        <f>D279</f>
        <v>0.4560248451647182</v>
      </c>
      <c r="B288" t="s">
        <v>3</v>
      </c>
      <c r="C288" s="3">
        <f t="array" ref="C288:AG288">C247:AG247*A288</f>
        <v>0</v>
      </c>
      <c r="D288" s="3">
        <v>22.801242258235909</v>
      </c>
      <c r="E288" s="3">
        <v>11.400621129117955</v>
      </c>
      <c r="F288" s="3">
        <v>4.5602484516471815</v>
      </c>
      <c r="G288" s="3">
        <v>9.120496903294363</v>
      </c>
      <c r="H288" s="3">
        <v>13.680745354941546</v>
      </c>
      <c r="I288" s="3">
        <v>18.240993806588726</v>
      </c>
      <c r="J288" s="3">
        <v>18.240993806588726</v>
      </c>
      <c r="K288" s="3">
        <v>13.680745354941546</v>
      </c>
      <c r="L288" s="3">
        <v>9.120496903294363</v>
      </c>
      <c r="M288" s="3">
        <v>4.5602484516471815</v>
      </c>
      <c r="N288" s="3">
        <v>9.120496903294363</v>
      </c>
      <c r="O288" s="3">
        <v>15.960869580765136</v>
      </c>
      <c r="P288" s="3">
        <v>15.960869580765136</v>
      </c>
      <c r="Q288" s="3">
        <v>15.960869580765136</v>
      </c>
      <c r="R288" s="3">
        <v>15.960869580765136</v>
      </c>
      <c r="S288" s="3">
        <v>18.240993806588726</v>
      </c>
      <c r="T288" s="3">
        <v>18.240993806588726</v>
      </c>
      <c r="U288" s="3">
        <v>18.240993806588726</v>
      </c>
      <c r="V288" s="3">
        <v>18.240993806588726</v>
      </c>
      <c r="W288" s="3">
        <v>18.240993806588726</v>
      </c>
      <c r="X288" s="3">
        <v>18.240993806588726</v>
      </c>
      <c r="Y288" s="3">
        <v>0</v>
      </c>
      <c r="Z288" s="3">
        <v>0</v>
      </c>
      <c r="AA288" s="3">
        <v>0</v>
      </c>
      <c r="AB288" s="3">
        <v>0</v>
      </c>
      <c r="AC288" s="3">
        <v>0</v>
      </c>
      <c r="AD288" s="3">
        <v>0</v>
      </c>
      <c r="AE288" s="3">
        <v>0</v>
      </c>
      <c r="AF288" s="3">
        <v>0</v>
      </c>
      <c r="AG288" s="3">
        <v>0</v>
      </c>
    </row>
    <row r="289" spans="1:33">
      <c r="A289" s="22">
        <f>E279</f>
        <v>0.89227295708504195</v>
      </c>
      <c r="B289" t="s">
        <v>4</v>
      </c>
      <c r="C289" s="3">
        <f t="array" ref="C289:AG289">C248:AG248*A289</f>
        <v>0</v>
      </c>
      <c r="D289" s="3">
        <v>0</v>
      </c>
      <c r="E289" s="3">
        <v>22.30682392712605</v>
      </c>
      <c r="F289" s="3">
        <v>11.153411963563025</v>
      </c>
      <c r="G289" s="3">
        <v>4.4613647854252099</v>
      </c>
      <c r="H289" s="3">
        <v>8.9227295708504197</v>
      </c>
      <c r="I289" s="3">
        <v>13.384094356275629</v>
      </c>
      <c r="J289" s="3">
        <v>14.276367313360671</v>
      </c>
      <c r="K289" s="3">
        <v>14.276367313360671</v>
      </c>
      <c r="L289" s="3">
        <v>10.707275485020503</v>
      </c>
      <c r="M289" s="3">
        <v>7.1381836566803356</v>
      </c>
      <c r="N289" s="3">
        <v>3.5690918283401678</v>
      </c>
      <c r="O289" s="3">
        <v>7.1381836566803356</v>
      </c>
      <c r="P289" s="3">
        <v>10.930343724291763</v>
      </c>
      <c r="Q289" s="3">
        <v>10.930343724291763</v>
      </c>
      <c r="R289" s="3">
        <v>10.930343724291763</v>
      </c>
      <c r="S289" s="3">
        <v>10.930343724291763</v>
      </c>
      <c r="T289" s="3">
        <v>17.845459141700839</v>
      </c>
      <c r="U289" s="3">
        <v>17.845459141700839</v>
      </c>
      <c r="V289" s="3">
        <v>17.845459141700839</v>
      </c>
      <c r="W289" s="3">
        <v>17.845459141700839</v>
      </c>
      <c r="X289" s="3">
        <v>17.845459141700839</v>
      </c>
      <c r="Y289" s="3">
        <v>17.845459141700839</v>
      </c>
      <c r="Z289" s="3">
        <v>0</v>
      </c>
      <c r="AA289" s="3">
        <v>0</v>
      </c>
      <c r="AB289" s="3">
        <v>0</v>
      </c>
      <c r="AC289" s="3">
        <v>0</v>
      </c>
      <c r="AD289" s="3">
        <v>0</v>
      </c>
      <c r="AE289" s="3">
        <v>0</v>
      </c>
      <c r="AF289" s="3">
        <v>0</v>
      </c>
      <c r="AG289" s="3">
        <v>0</v>
      </c>
    </row>
    <row r="290" spans="1:33">
      <c r="A290" s="22">
        <f>F279</f>
        <v>1.4870453368258651</v>
      </c>
      <c r="B290" t="s">
        <v>5</v>
      </c>
      <c r="C290" s="3">
        <f t="array" ref="C290:AG290">C249:AG249*A290</f>
        <v>0</v>
      </c>
      <c r="D290" s="3">
        <v>0</v>
      </c>
      <c r="E290" s="3">
        <v>0</v>
      </c>
      <c r="F290" s="3">
        <v>18.588066710323314</v>
      </c>
      <c r="G290" s="3">
        <v>9.2940333551616572</v>
      </c>
      <c r="H290" s="3">
        <v>3.7176133420646629</v>
      </c>
      <c r="I290" s="3">
        <v>7.4352266841293257</v>
      </c>
      <c r="J290" s="3">
        <v>11.152840026193989</v>
      </c>
      <c r="K290" s="3">
        <v>9.517090155685537</v>
      </c>
      <c r="L290" s="3">
        <v>9.517090155685537</v>
      </c>
      <c r="M290" s="3">
        <v>7.1378176167641536</v>
      </c>
      <c r="N290" s="3">
        <v>4.7585450778427685</v>
      </c>
      <c r="O290" s="3">
        <v>2.3792725389213842</v>
      </c>
      <c r="P290" s="3">
        <v>4.7585450778427685</v>
      </c>
      <c r="Q290" s="3">
        <v>6.3757068816408964</v>
      </c>
      <c r="R290" s="3">
        <v>6.3757068816408964</v>
      </c>
      <c r="S290" s="3">
        <v>6.3757068816408964</v>
      </c>
      <c r="T290" s="3">
        <v>6.3757068816408964</v>
      </c>
      <c r="U290" s="3">
        <v>14.870453368258651</v>
      </c>
      <c r="V290" s="3">
        <v>14.870453368258651</v>
      </c>
      <c r="W290" s="3">
        <v>14.870453368258651</v>
      </c>
      <c r="X290" s="3">
        <v>14.870453368258651</v>
      </c>
      <c r="Y290" s="3">
        <v>14.870453368258651</v>
      </c>
      <c r="Z290" s="3">
        <v>14.870453368258651</v>
      </c>
      <c r="AA290" s="3">
        <v>0</v>
      </c>
      <c r="AB290" s="3">
        <v>0</v>
      </c>
      <c r="AC290" s="3">
        <v>0</v>
      </c>
      <c r="AD290" s="3">
        <v>0</v>
      </c>
      <c r="AE290" s="3">
        <v>0</v>
      </c>
      <c r="AF290" s="3">
        <v>0</v>
      </c>
      <c r="AG290" s="3">
        <v>0</v>
      </c>
    </row>
    <row r="291" spans="1:33">
      <c r="A291" s="22">
        <f>G279</f>
        <v>2.2461414339427472</v>
      </c>
      <c r="B291" t="s">
        <v>6</v>
      </c>
      <c r="C291" s="3">
        <f t="array" ref="C291:AG291">C250:AG250*A291</f>
        <v>0</v>
      </c>
      <c r="D291" s="3">
        <v>0</v>
      </c>
      <c r="E291" s="3">
        <v>0</v>
      </c>
      <c r="F291" s="3">
        <v>0</v>
      </c>
      <c r="G291" s="3">
        <v>14.03838396214217</v>
      </c>
      <c r="H291" s="3">
        <v>7.019191981071085</v>
      </c>
      <c r="I291" s="3">
        <v>1.6846060754570606</v>
      </c>
      <c r="J291" s="3">
        <v>6.7384243018282417</v>
      </c>
      <c r="K291" s="3">
        <v>10.107636452742362</v>
      </c>
      <c r="L291" s="3">
        <v>5.7501220708934344</v>
      </c>
      <c r="M291" s="3">
        <v>5.7501220708934344</v>
      </c>
      <c r="N291" s="3">
        <v>4.3125915531700754</v>
      </c>
      <c r="O291" s="3">
        <v>2.8750610354467172</v>
      </c>
      <c r="P291" s="3">
        <v>1.4375305177233586</v>
      </c>
      <c r="Q291" s="3">
        <v>2.8750610354467172</v>
      </c>
      <c r="R291" s="3">
        <v>3.3706159893103349</v>
      </c>
      <c r="S291" s="3">
        <v>3.3706159893103349</v>
      </c>
      <c r="T291" s="3">
        <v>3.3706159893103349</v>
      </c>
      <c r="U291" s="3">
        <v>3.3706159893103349</v>
      </c>
      <c r="V291" s="3">
        <v>13.476848603656483</v>
      </c>
      <c r="W291" s="3">
        <v>13.476848603656483</v>
      </c>
      <c r="X291" s="3">
        <v>13.476848603656483</v>
      </c>
      <c r="Y291" s="3">
        <v>13.476848603656483</v>
      </c>
      <c r="Z291" s="3">
        <v>13.476848603656483</v>
      </c>
      <c r="AA291" s="3">
        <v>13.476848603656483</v>
      </c>
      <c r="AB291" s="3">
        <v>0</v>
      </c>
      <c r="AC291" s="3">
        <v>0</v>
      </c>
      <c r="AD291" s="3">
        <v>0</v>
      </c>
      <c r="AE291" s="3">
        <v>0</v>
      </c>
      <c r="AF291" s="3">
        <v>0</v>
      </c>
      <c r="AG291" s="3">
        <v>0</v>
      </c>
    </row>
    <row r="292" spans="1:33">
      <c r="A292" s="22">
        <f>H279</f>
        <v>3.1743840849914635</v>
      </c>
      <c r="B292" t="s">
        <v>7</v>
      </c>
      <c r="C292" s="3">
        <f t="array" ref="C292:AG292">C251:AG251*A292</f>
        <v>0</v>
      </c>
      <c r="D292" s="3">
        <v>0</v>
      </c>
      <c r="E292" s="3">
        <v>0</v>
      </c>
      <c r="F292" s="3">
        <v>0</v>
      </c>
      <c r="G292" s="3">
        <v>0</v>
      </c>
      <c r="H292" s="3">
        <v>9.9199502655983238</v>
      </c>
      <c r="I292" s="3">
        <v>4.9599751327991619</v>
      </c>
      <c r="J292" s="3">
        <v>1.4284728382461589</v>
      </c>
      <c r="K292" s="3">
        <v>5.7138913529846338</v>
      </c>
      <c r="L292" s="3">
        <v>8.5708370294769498</v>
      </c>
      <c r="M292" s="3">
        <v>3.2505693030312592</v>
      </c>
      <c r="N292" s="3">
        <v>3.2505693030312592</v>
      </c>
      <c r="O292" s="3">
        <v>2.4379269772734449</v>
      </c>
      <c r="P292" s="3">
        <v>1.6252846515156296</v>
      </c>
      <c r="Q292" s="3">
        <v>0.81264232575781481</v>
      </c>
      <c r="R292" s="3">
        <v>1.6252846515156296</v>
      </c>
      <c r="S292" s="3">
        <v>1.6672460411391101</v>
      </c>
      <c r="T292" s="3">
        <v>1.6672460411391101</v>
      </c>
      <c r="U292" s="3">
        <v>1.6672460411391101</v>
      </c>
      <c r="V292" s="3">
        <v>1.6672460411391101</v>
      </c>
      <c r="W292" s="3">
        <v>11.427782705969268</v>
      </c>
      <c r="X292" s="3">
        <v>11.427782705969268</v>
      </c>
      <c r="Y292" s="3">
        <v>11.427782705969268</v>
      </c>
      <c r="Z292" s="3">
        <v>11.427782705969268</v>
      </c>
      <c r="AA292" s="3">
        <v>11.427782705969268</v>
      </c>
      <c r="AB292" s="3">
        <v>11.427782705969268</v>
      </c>
      <c r="AC292" s="3">
        <v>0</v>
      </c>
      <c r="AD292" s="3">
        <v>0</v>
      </c>
      <c r="AE292" s="3">
        <v>0</v>
      </c>
      <c r="AF292" s="3">
        <v>0</v>
      </c>
      <c r="AG292" s="3">
        <v>0</v>
      </c>
    </row>
    <row r="293" spans="1:33">
      <c r="A293" s="22">
        <f>I279</f>
        <v>3.1743840849914635</v>
      </c>
      <c r="B293" t="s">
        <v>76</v>
      </c>
      <c r="C293" s="3">
        <f t="array" ref="C293:AG293">C252:AG252*A293</f>
        <v>0</v>
      </c>
      <c r="D293" s="3">
        <v>0</v>
      </c>
      <c r="E293" s="3">
        <v>0</v>
      </c>
      <c r="F293" s="3">
        <v>0</v>
      </c>
      <c r="G293" s="3">
        <v>0</v>
      </c>
      <c r="H293" s="3">
        <v>0</v>
      </c>
      <c r="I293" s="3">
        <v>5.9519701593589938</v>
      </c>
      <c r="J293" s="3">
        <v>3.4719825929594132</v>
      </c>
      <c r="K293" s="3">
        <v>0.99993098677231107</v>
      </c>
      <c r="L293" s="3">
        <v>3.4283348117907799</v>
      </c>
      <c r="M293" s="3">
        <v>5.1425022176861708</v>
      </c>
      <c r="N293" s="3">
        <v>1.300227721212504</v>
      </c>
      <c r="O293" s="3">
        <v>1.300227721212504</v>
      </c>
      <c r="P293" s="3">
        <v>0.97517079090937808</v>
      </c>
      <c r="Q293" s="3">
        <v>0.65011386060625198</v>
      </c>
      <c r="R293" s="3">
        <v>0.32505693030312599</v>
      </c>
      <c r="S293" s="3">
        <v>0.65011386060625198</v>
      </c>
      <c r="T293" s="3">
        <v>0.58353611439868858</v>
      </c>
      <c r="U293" s="3">
        <v>0.58353611439868858</v>
      </c>
      <c r="V293" s="3">
        <v>0.58353611439868858</v>
      </c>
      <c r="W293" s="3">
        <v>0.58353611439868858</v>
      </c>
      <c r="X293" s="3">
        <v>6.8566696235815598</v>
      </c>
      <c r="Y293" s="3">
        <v>6.8566696235815598</v>
      </c>
      <c r="Z293" s="3">
        <v>6.8566696235815598</v>
      </c>
      <c r="AA293" s="3">
        <v>6.8566696235815598</v>
      </c>
      <c r="AB293" s="3">
        <v>6.8566696235815598</v>
      </c>
      <c r="AC293" s="3">
        <v>6.8566696235815598</v>
      </c>
      <c r="AD293" s="3">
        <v>0</v>
      </c>
      <c r="AE293" s="3">
        <v>0</v>
      </c>
      <c r="AF293" s="3">
        <v>0</v>
      </c>
      <c r="AG293" s="3">
        <v>0</v>
      </c>
    </row>
    <row r="294" spans="1:33">
      <c r="A294" s="22">
        <f>J279</f>
        <v>3.1743840849914635</v>
      </c>
      <c r="B294" t="s">
        <v>77</v>
      </c>
      <c r="C294" s="3">
        <f t="array" ref="C294:AG294">C253:AG253*A294</f>
        <v>0</v>
      </c>
      <c r="D294" s="3">
        <v>0</v>
      </c>
      <c r="E294" s="3">
        <v>0</v>
      </c>
      <c r="F294" s="3">
        <v>0</v>
      </c>
      <c r="G294" s="3">
        <v>0</v>
      </c>
      <c r="H294" s="3">
        <v>0</v>
      </c>
      <c r="I294" s="3">
        <v>0</v>
      </c>
      <c r="J294" s="3">
        <v>3.5711820956153963</v>
      </c>
      <c r="K294" s="3">
        <v>2.0831895557756481</v>
      </c>
      <c r="L294" s="3">
        <v>0.59995859206338664</v>
      </c>
      <c r="M294" s="3">
        <v>2.057000887074468</v>
      </c>
      <c r="N294" s="3">
        <v>3.0855013306117023</v>
      </c>
      <c r="O294" s="3">
        <v>0.52009108848500163</v>
      </c>
      <c r="P294" s="3">
        <v>0.52009108848500163</v>
      </c>
      <c r="Q294" s="3">
        <v>0.39006831636375122</v>
      </c>
      <c r="R294" s="3">
        <v>0.26004554424250081</v>
      </c>
      <c r="S294" s="3">
        <v>0.13002277212125041</v>
      </c>
      <c r="T294" s="3">
        <v>0.26004554424250081</v>
      </c>
      <c r="U294" s="3">
        <v>0.20423764003954098</v>
      </c>
      <c r="V294" s="3">
        <v>0.20423764003954098</v>
      </c>
      <c r="W294" s="3">
        <v>0.20423764003954098</v>
      </c>
      <c r="X294" s="3">
        <v>0.20423764003954098</v>
      </c>
      <c r="Y294" s="3">
        <v>4.1140017741489361</v>
      </c>
      <c r="Z294" s="3">
        <v>4.1140017741489361</v>
      </c>
      <c r="AA294" s="3">
        <v>4.1140017741489361</v>
      </c>
      <c r="AB294" s="3">
        <v>4.1140017741489361</v>
      </c>
      <c r="AC294" s="3">
        <v>4.1140017741489361</v>
      </c>
      <c r="AD294" s="3">
        <v>4.1140017741489361</v>
      </c>
      <c r="AE294" s="3">
        <v>0</v>
      </c>
      <c r="AF294" s="3">
        <v>0</v>
      </c>
      <c r="AG294" s="3">
        <v>0</v>
      </c>
    </row>
    <row r="295" spans="1:33">
      <c r="A295" s="22">
        <f>K279</f>
        <v>3.1743840849914635</v>
      </c>
      <c r="B295" t="s">
        <v>78</v>
      </c>
      <c r="C295" s="3">
        <f t="array" ref="C295:AG295">C254:AG254*A295</f>
        <v>0</v>
      </c>
      <c r="D295" s="3">
        <v>0</v>
      </c>
      <c r="E295" s="3">
        <v>0</v>
      </c>
      <c r="F295" s="3">
        <v>0</v>
      </c>
      <c r="G295" s="3">
        <v>0</v>
      </c>
      <c r="H295" s="3">
        <v>0</v>
      </c>
      <c r="I295" s="3">
        <v>0</v>
      </c>
      <c r="J295" s="3">
        <v>0</v>
      </c>
      <c r="K295" s="3">
        <v>2.1427092573692375</v>
      </c>
      <c r="L295" s="3">
        <v>1.2499137334653887</v>
      </c>
      <c r="M295" s="3">
        <v>0.35997515523803197</v>
      </c>
      <c r="N295" s="3">
        <v>1.2342005322446807</v>
      </c>
      <c r="O295" s="3">
        <v>1.8513007983670213</v>
      </c>
      <c r="P295" s="3">
        <v>0.20803643539400063</v>
      </c>
      <c r="Q295" s="3">
        <v>0.20803643539400063</v>
      </c>
      <c r="R295" s="3">
        <v>0.1560273265455005</v>
      </c>
      <c r="S295" s="3">
        <v>0.10401821769700031</v>
      </c>
      <c r="T295" s="3">
        <v>5.2009108848500157E-2</v>
      </c>
      <c r="U295" s="3">
        <v>0.10401821769700031</v>
      </c>
      <c r="V295" s="3">
        <v>7.1483174013839343E-2</v>
      </c>
      <c r="W295" s="3">
        <v>7.1483174013839343E-2</v>
      </c>
      <c r="X295" s="3">
        <v>7.1483174013839343E-2</v>
      </c>
      <c r="Y295" s="3">
        <v>7.1483174013839343E-2</v>
      </c>
      <c r="Z295" s="3">
        <v>2.4684010644893615</v>
      </c>
      <c r="AA295" s="3">
        <v>2.4684010644893615</v>
      </c>
      <c r="AB295" s="3">
        <v>2.4684010644893615</v>
      </c>
      <c r="AC295" s="3">
        <v>2.4684010644893615</v>
      </c>
      <c r="AD295" s="3">
        <v>2.4684010644893615</v>
      </c>
      <c r="AE295" s="3">
        <v>2.4684010644893615</v>
      </c>
      <c r="AF295" s="3">
        <v>0</v>
      </c>
      <c r="AG295" s="3">
        <v>0</v>
      </c>
    </row>
    <row r="296" spans="1:33">
      <c r="A296" s="22">
        <f>L279</f>
        <v>3.1743840849914635</v>
      </c>
      <c r="B296" t="s">
        <v>79</v>
      </c>
      <c r="C296" s="3">
        <f t="array" ref="C296:AG296">C255:AG255*A296</f>
        <v>0</v>
      </c>
      <c r="D296" s="3">
        <v>0</v>
      </c>
      <c r="E296" s="3">
        <v>0</v>
      </c>
      <c r="F296" s="3">
        <v>0</v>
      </c>
      <c r="G296" s="3">
        <v>0</v>
      </c>
      <c r="H296" s="3">
        <v>0</v>
      </c>
      <c r="I296" s="3">
        <v>0</v>
      </c>
      <c r="J296" s="3">
        <v>0</v>
      </c>
      <c r="K296" s="3">
        <v>0</v>
      </c>
      <c r="L296" s="3">
        <v>1.2856255544215427</v>
      </c>
      <c r="M296" s="3">
        <v>0.74994824007923322</v>
      </c>
      <c r="N296" s="3">
        <v>0.21598509314281919</v>
      </c>
      <c r="O296" s="3">
        <v>0.7405203193468084</v>
      </c>
      <c r="P296" s="3">
        <v>1.1107804790202127</v>
      </c>
      <c r="Q296" s="3">
        <v>8.3214574157600266E-2</v>
      </c>
      <c r="R296" s="3">
        <v>1.2697536339965856</v>
      </c>
      <c r="S296" s="3">
        <v>6.241093061820021E-2</v>
      </c>
      <c r="T296" s="3">
        <v>4.1607287078800133E-2</v>
      </c>
      <c r="U296" s="3">
        <v>2.0803643539400066E-2</v>
      </c>
      <c r="V296" s="3">
        <v>4.1607287078800133E-2</v>
      </c>
      <c r="W296" s="3">
        <v>2.5019110904843767E-2</v>
      </c>
      <c r="X296" s="3">
        <v>2.5019110904843767E-2</v>
      </c>
      <c r="Y296" s="3">
        <v>2.5019110904843767E-2</v>
      </c>
      <c r="Z296" s="3">
        <v>2.5019110904843767E-2</v>
      </c>
      <c r="AA296" s="3">
        <v>1.4810406386936168</v>
      </c>
      <c r="AB296" s="3">
        <v>1.4810406386936168</v>
      </c>
      <c r="AC296" s="3">
        <v>1.4810406386936168</v>
      </c>
      <c r="AD296" s="3">
        <v>1.4810406386936168</v>
      </c>
      <c r="AE296" s="3">
        <v>1.4810406386936168</v>
      </c>
      <c r="AF296" s="3">
        <v>1.4810406386936168</v>
      </c>
      <c r="AG296" s="3">
        <v>0</v>
      </c>
    </row>
    <row r="297" spans="1:33">
      <c r="A297" s="22">
        <f>M279</f>
        <v>3.1743840849914635</v>
      </c>
      <c r="B297" t="s">
        <v>80</v>
      </c>
      <c r="C297" s="3">
        <f t="array" ref="C297:AG297">C256:AG256*A297</f>
        <v>0</v>
      </c>
      <c r="D297" s="3">
        <v>0</v>
      </c>
      <c r="E297" s="3">
        <v>0</v>
      </c>
      <c r="F297" s="3">
        <v>0</v>
      </c>
      <c r="G297" s="3">
        <v>0</v>
      </c>
      <c r="H297" s="3">
        <v>0</v>
      </c>
      <c r="I297" s="3">
        <v>0</v>
      </c>
      <c r="J297" s="3">
        <v>0</v>
      </c>
      <c r="K297" s="3">
        <v>0</v>
      </c>
      <c r="L297" s="3">
        <v>0</v>
      </c>
      <c r="M297" s="3">
        <v>0.77137533265292557</v>
      </c>
      <c r="N297" s="3">
        <v>0.4499689440475399</v>
      </c>
      <c r="O297" s="3">
        <v>0.1295910558856915</v>
      </c>
      <c r="P297" s="3">
        <v>0.44431219160808499</v>
      </c>
      <c r="Q297" s="3">
        <v>0.66646828741212771</v>
      </c>
      <c r="R297" s="3">
        <v>3.3285829663040105E-2</v>
      </c>
      <c r="S297" s="3">
        <v>0.50790145359863426</v>
      </c>
      <c r="T297" s="3">
        <v>2.4964372247280087E-2</v>
      </c>
      <c r="U297" s="3">
        <v>1.6642914831520052E-2</v>
      </c>
      <c r="V297" s="3">
        <v>8.3214574157600262E-3</v>
      </c>
      <c r="W297" s="3">
        <v>1.6642914831520052E-2</v>
      </c>
      <c r="X297" s="3">
        <v>8.7566888166953193E-3</v>
      </c>
      <c r="Y297" s="3">
        <v>8.7566888166953193E-3</v>
      </c>
      <c r="Z297" s="3">
        <v>8.7566888166953193E-3</v>
      </c>
      <c r="AA297" s="3">
        <v>8.7566888166953193E-3</v>
      </c>
      <c r="AB297" s="3">
        <v>0.88862438321616999</v>
      </c>
      <c r="AC297" s="3">
        <v>0.88862438321616999</v>
      </c>
      <c r="AD297" s="3">
        <v>0.88862438321616999</v>
      </c>
      <c r="AE297" s="3">
        <v>0.88862438321616999</v>
      </c>
      <c r="AF297" s="3">
        <v>0.88862438321616999</v>
      </c>
      <c r="AG297" s="3">
        <v>0.88862438321616999</v>
      </c>
    </row>
    <row r="298" spans="1:33">
      <c r="B298" t="s">
        <v>66</v>
      </c>
      <c r="C298" s="3">
        <f t="shared" ref="C298:W298" si="3">SUM(C287:C297)</f>
        <v>17.094436780092611</v>
      </c>
      <c r="D298" s="3">
        <f t="shared" si="3"/>
        <v>31.348460648282213</v>
      </c>
      <c r="E298" s="3">
        <f t="shared" si="3"/>
        <v>37.981054251267153</v>
      </c>
      <c r="F298" s="3">
        <f t="shared" si="3"/>
        <v>42.848945515579828</v>
      </c>
      <c r="G298" s="3">
        <f t="shared" si="3"/>
        <v>49.735106591092858</v>
      </c>
      <c r="H298" s="3">
        <f t="shared" si="3"/>
        <v>60.354667294618658</v>
      </c>
      <c r="I298" s="3">
        <f t="shared" si="3"/>
        <v>68.751302994701504</v>
      </c>
      <c r="J298" s="3">
        <f t="shared" si="3"/>
        <v>71.701090559862052</v>
      </c>
      <c r="K298" s="3">
        <f t="shared" si="3"/>
        <v>67.068778819678258</v>
      </c>
      <c r="L298" s="3">
        <f t="shared" si="3"/>
        <v>54.503263531135033</v>
      </c>
      <c r="M298" s="3">
        <f t="shared" si="3"/>
        <v>45.464961321793496</v>
      </c>
      <c r="N298" s="3">
        <f t="shared" si="3"/>
        <v>48.391615067030479</v>
      </c>
      <c r="O298" s="3">
        <f t="shared" si="3"/>
        <v>52.42748155247665</v>
      </c>
      <c r="P298" s="3">
        <f t="shared" si="3"/>
        <v>55.065401317647954</v>
      </c>
      <c r="Q298" s="3">
        <f t="shared" si="3"/>
        <v>56.046961801928681</v>
      </c>
      <c r="R298" s="3">
        <f t="shared" si="3"/>
        <v>57.401426872367132</v>
      </c>
      <c r="S298" s="3">
        <f t="shared" si="3"/>
        <v>59.133810457704783</v>
      </c>
      <c r="T298" s="3">
        <f t="shared" si="3"/>
        <v>65.55662106728829</v>
      </c>
      <c r="U298" s="3">
        <f t="shared" si="3"/>
        <v>74.018443657596421</v>
      </c>
      <c r="V298" s="3">
        <f t="shared" si="3"/>
        <v>84.104623414383042</v>
      </c>
      <c r="W298" s="3">
        <f t="shared" si="3"/>
        <v>93.856893360455004</v>
      </c>
      <c r="X298" s="3">
        <f t="shared" ref="X298:AG298" si="4">SUM(X287:X297)</f>
        <v>83.027703863530434</v>
      </c>
      <c r="Y298" s="3">
        <f t="shared" si="4"/>
        <v>68.696474191051124</v>
      </c>
      <c r="Z298" s="3">
        <f t="shared" si="4"/>
        <v>53.247932939825809</v>
      </c>
      <c r="AA298" s="3">
        <f t="shared" si="4"/>
        <v>39.833501099355921</v>
      </c>
      <c r="AB298" s="3">
        <f t="shared" si="4"/>
        <v>27.236520190098915</v>
      </c>
      <c r="AC298" s="3">
        <f t="shared" si="4"/>
        <v>15.808737484129644</v>
      </c>
      <c r="AD298" s="3">
        <f t="shared" si="4"/>
        <v>8.9520678605480839</v>
      </c>
      <c r="AE298" s="3">
        <f t="shared" si="4"/>
        <v>4.8380660863991487</v>
      </c>
      <c r="AF298" s="3">
        <f t="shared" si="4"/>
        <v>2.3696650219097868</v>
      </c>
      <c r="AG298" s="3">
        <f t="shared" si="4"/>
        <v>0.88862438321616999</v>
      </c>
    </row>
    <row r="299" spans="1:33">
      <c r="B299" t="s">
        <v>206</v>
      </c>
      <c r="C299" s="3">
        <f t="array" ref="C299">(C288+C289+C290+C291+C292+C293+C294+C295+C296+C297)/D288</f>
        <v>0</v>
      </c>
      <c r="D299" s="3">
        <f t="array" ref="D299">(D288+D289+D290+D291+D292+D293+D294+D295+D296+D297)/E288</f>
        <v>2</v>
      </c>
      <c r="E299" s="3">
        <f t="array" ref="E299">(E288+E289+E290+E291+E292+E293+E294+E295+E296+E297)/F288</f>
        <v>7.391580834607538</v>
      </c>
      <c r="F299" s="3">
        <f t="array" ref="F299">(F288+F289+F290+F291+F292+F293+F294+F295+F296+F297)/G288</f>
        <v>3.7609493747148344</v>
      </c>
      <c r="G299" s="3">
        <f t="array" ref="G299">(G288+G289+G290+G291+G292+G293+G294+G295+G296+G297)/H288</f>
        <v>2.6982651930356849</v>
      </c>
      <c r="H299" s="3">
        <f t="array" ref="H299">(H288+H289+H290+H291+H292+H293+H294+H295+H296+H297)/I288</f>
        <v>2.3715939478527894</v>
      </c>
      <c r="I299" s="3">
        <f t="array" ref="I299">(I288+I289+I290+I291+I292+I293+I294+I295+I296+I297)/J288</f>
        <v>2.831910737009856</v>
      </c>
      <c r="J299" s="3">
        <f t="array" ref="J299">(J288+J289+J290+J291+J292+J293+J294+J295+J296+J297)/K288</f>
        <v>4.3038782937016498</v>
      </c>
      <c r="K299" s="3">
        <f t="array" ref="K299">(K288+K289+K290+K291+K292+K293+K294+K295+K296+K297)/L288</f>
        <v>6.4164881639830069</v>
      </c>
      <c r="L299" s="3">
        <f t="array" ref="L299">(L288+L289+L290+L291+L292+L293+L294+L295+L296+L297)/M288</f>
        <v>11.014674939030728</v>
      </c>
      <c r="M299" s="3">
        <f t="array" ref="M299">(M288+M289+M290+M291+M292+M293+M294+M295+M296+M297)/N288</f>
        <v>4.0477775852774354</v>
      </c>
      <c r="N299" s="3">
        <f t="array" ref="N299">(N288+N289+N290+N291+N292+N293+N294+N295+N296+N297)/O288</f>
        <v>1.9608692451603598</v>
      </c>
      <c r="O299" s="3">
        <f t="array" ref="O299">(O288+O289+O290+O291+O292+O293+O294+O295+O296+O297)/P288</f>
        <v>2.2137293080174545</v>
      </c>
      <c r="P299" s="3">
        <f t="array" ref="P299">(P288+P289+P290+P291+P292+P293+P294+P295+P296+P297)/Q288</f>
        <v>2.3790034963580649</v>
      </c>
      <c r="Q299" s="3">
        <f t="array" ref="Q299">(Q288+Q289+Q290+Q291+Q292+Q293+Q294+Q295+Q296+Q297)/R288</f>
        <v>2.4405014291187981</v>
      </c>
      <c r="R299" s="3">
        <f t="array" ref="R299">(R288+R289+R290+R291+R292+R293+R294+R295+R296+R297)/S288</f>
        <v>2.2096926581771799</v>
      </c>
      <c r="S299" s="3">
        <f t="array" ref="S299">(S288+S289+S290+S291+S292+S293+S294+S295+S296+S297)/T288</f>
        <v>2.3046646538757867</v>
      </c>
      <c r="T299" s="3">
        <f t="array" ref="T299">(T288+T289+T290+T291+T292+T293+T294+T295+T296+T297)/U288</f>
        <v>2.6567732438838352</v>
      </c>
      <c r="U299" s="3">
        <f t="array" ref="U299">(U288+U289+U290+U291+U292+U293+U294+U295+U296+U297)/V288</f>
        <v>3.120663680996516</v>
      </c>
      <c r="V299" s="3">
        <f t="array" ref="V299">(V288+V289+V290+V291+V292+V293+V294+V295+V296+V297)/W288</f>
        <v>3.673603935443805</v>
      </c>
      <c r="W299" s="3">
        <f t="array" ref="W299">(W288+W289+W290+W291+W292+W293+W294+W295+W296+W297)/X288</f>
        <v>4.2082387283435976</v>
      </c>
    </row>
    <row r="300" spans="1:33">
      <c r="A300" t="s">
        <v>65</v>
      </c>
      <c r="C300" s="3"/>
      <c r="D300" s="3"/>
      <c r="E300" s="3"/>
      <c r="F300" s="3"/>
      <c r="G300" s="3"/>
      <c r="H300" s="3"/>
      <c r="I300" s="3"/>
      <c r="J300" s="3"/>
      <c r="K300" s="3"/>
      <c r="L300" s="3"/>
      <c r="M300" s="3"/>
      <c r="N300" s="3"/>
      <c r="O300" s="3"/>
      <c r="P300" s="3"/>
      <c r="Q300" s="3"/>
      <c r="R300" s="3"/>
      <c r="S300" s="3"/>
      <c r="T300" s="3"/>
      <c r="U300" s="3"/>
      <c r="V300" s="3"/>
      <c r="W300" s="3"/>
    </row>
    <row r="301" spans="1:33">
      <c r="B301" t="s">
        <v>2</v>
      </c>
      <c r="C301" s="3">
        <f t="array" ref="C301:C311">100*C287:C297/C298</f>
        <v>100</v>
      </c>
      <c r="D301" s="3">
        <f t="array" ref="D301:D311">100*D287:D297/D298</f>
        <v>27.265193292719662</v>
      </c>
      <c r="E301" s="3">
        <f t="array" ref="E301:E311">100*E287:E297/E298</f>
        <v>11.251949897837743</v>
      </c>
      <c r="F301" s="3">
        <f t="array" ref="F301:F311">100*F287:F297/F298</f>
        <v>19.94732492760772</v>
      </c>
      <c r="G301" s="3">
        <f t="array" ref="G301:G311">100*G287:G297/G298</f>
        <v>25.778224807033112</v>
      </c>
      <c r="H301" s="3">
        <f t="array" ref="H301:H311">100*H287:H297/H298</f>
        <v>28.323305464756963</v>
      </c>
      <c r="I301" s="3">
        <f t="array" ref="I301:I311">100*I287:I297/I298</f>
        <v>24.864164074694028</v>
      </c>
      <c r="J301" s="3">
        <f t="array" ref="J301:J311">100*J287:J297/J298</f>
        <v>17.880938051235866</v>
      </c>
      <c r="K301" s="3">
        <f t="array" ref="K301:K311">100*K287:K297/K298</f>
        <v>12.743960066764352</v>
      </c>
      <c r="L301" s="3">
        <f t="array" ref="L301:L311">100*L287:L297/L298</f>
        <v>7.8410152312839942</v>
      </c>
      <c r="M301" s="3">
        <f t="array" ref="M301:M311">100*M287:M297/M298</f>
        <v>18.799572553357088</v>
      </c>
      <c r="N301" s="3">
        <f t="array" ref="N301:N311">100*N287:N297/N298</f>
        <v>35.325204080115853</v>
      </c>
      <c r="O301" s="3">
        <f t="array" ref="O301:O311">100*O287:O297/O298</f>
        <v>32.605870573779406</v>
      </c>
      <c r="P301" s="3">
        <f t="array" ref="P301:P311">100*P287:P297/P298</f>
        <v>31.043879407111486</v>
      </c>
      <c r="Q301" s="3">
        <f t="array" ref="Q301:Q311">100*Q287:Q297/Q298</f>
        <v>30.500202384751493</v>
      </c>
      <c r="R301" s="3">
        <f t="array" ref="R301:R311">100*R287:R297/R298</f>
        <v>29.780508449907224</v>
      </c>
      <c r="S301" s="3">
        <f t="array" ref="S301:S311">100*S287:S297/S298</f>
        <v>28.908058939173785</v>
      </c>
      <c r="T301" s="3">
        <f t="array" ref="T301:T311">100*T287:T297/T298</f>
        <v>26.075835669667335</v>
      </c>
      <c r="U301" s="3">
        <f t="array" ref="U301:U311">100*U287:U297/U298</f>
        <v>23.094834118871979</v>
      </c>
      <c r="V301" s="3">
        <f t="array" ref="V301:V311">100*V287:V297/V298</f>
        <v>20.325204591748076</v>
      </c>
      <c r="W301" s="3">
        <f t="array" ref="W301:W311">100*W287:W297/W298</f>
        <v>18.213299170729915</v>
      </c>
      <c r="X301" s="23">
        <f t="array" ref="X301:X311">100*X287:X297/X298</f>
        <v>0</v>
      </c>
      <c r="Y301" s="24">
        <f t="array" ref="Y301:Y311">100*Y287:Y297/Y298</f>
        <v>0</v>
      </c>
      <c r="Z301" s="24">
        <f t="array" ref="Z301:Z311">100*Z287:Z297/Z298</f>
        <v>0</v>
      </c>
      <c r="AA301" s="24">
        <f t="array" ref="AA301:AA311">100*AA287:AA297/AA298</f>
        <v>0</v>
      </c>
      <c r="AB301" s="24">
        <f t="array" ref="AB301:AB311">100*AB287:AB297/AB298</f>
        <v>0</v>
      </c>
      <c r="AC301" s="24">
        <f t="array" ref="AC301:AC311">100*AC287:AC297/AC298</f>
        <v>0</v>
      </c>
      <c r="AD301" s="24">
        <f t="array" ref="AD301:AD311">100*AD287:AD297/AD298</f>
        <v>0</v>
      </c>
      <c r="AE301" s="24">
        <f t="array" ref="AE301:AE311">100*AE287:AE297/AE298</f>
        <v>0</v>
      </c>
      <c r="AF301" s="24">
        <f t="array" ref="AF301:AF311">100*AF287:AF297/AF298</f>
        <v>0</v>
      </c>
      <c r="AG301" s="25">
        <f t="array" ref="AG301:AG311">100*AG287:AG297/AG298</f>
        <v>0</v>
      </c>
    </row>
    <row r="302" spans="1:33">
      <c r="B302" t="s">
        <v>3</v>
      </c>
      <c r="C302" s="3">
        <v>0</v>
      </c>
      <c r="D302" s="3">
        <v>72.734806707280342</v>
      </c>
      <c r="E302" s="3">
        <v>30.016599996661753</v>
      </c>
      <c r="F302" s="3">
        <v>10.642615347416379</v>
      </c>
      <c r="G302" s="3">
        <v>18.338146891451053</v>
      </c>
      <c r="H302" s="3">
        <v>22.667253367762907</v>
      </c>
      <c r="I302" s="3">
        <v>26.531851778859398</v>
      </c>
      <c r="J302" s="3">
        <v>25.440329657691361</v>
      </c>
      <c r="K302" s="3">
        <v>20.398083274669016</v>
      </c>
      <c r="L302" s="3">
        <v>16.733854658233945</v>
      </c>
      <c r="M302" s="3">
        <v>10.030248171488578</v>
      </c>
      <c r="N302" s="3">
        <v>18.847267012396568</v>
      </c>
      <c r="O302" s="3">
        <v>30.443708353202695</v>
      </c>
      <c r="P302" s="3">
        <v>28.985296027707012</v>
      </c>
      <c r="Q302" s="3">
        <v>28.477671344918278</v>
      </c>
      <c r="R302" s="3">
        <v>27.805701792490893</v>
      </c>
      <c r="S302" s="3">
        <v>30.846978514323077</v>
      </c>
      <c r="T302" s="3">
        <v>27.824792537531639</v>
      </c>
      <c r="U302" s="3">
        <v>24.643849431595925</v>
      </c>
      <c r="V302" s="3">
        <v>21.688455480878197</v>
      </c>
      <c r="W302" s="3">
        <v>19.434900467603008</v>
      </c>
      <c r="X302" s="26">
        <v>21.969767869975993</v>
      </c>
      <c r="Y302" s="27">
        <v>0</v>
      </c>
      <c r="Z302" s="27">
        <v>0</v>
      </c>
      <c r="AA302" s="27">
        <v>0</v>
      </c>
      <c r="AB302" s="27">
        <v>0</v>
      </c>
      <c r="AC302" s="27">
        <v>0</v>
      </c>
      <c r="AD302" s="27">
        <v>0</v>
      </c>
      <c r="AE302" s="27">
        <v>0</v>
      </c>
      <c r="AF302" s="27">
        <v>0</v>
      </c>
      <c r="AG302" s="28">
        <v>0</v>
      </c>
    </row>
    <row r="303" spans="1:33">
      <c r="B303" t="s">
        <v>4</v>
      </c>
      <c r="C303" s="3">
        <v>0</v>
      </c>
      <c r="D303" s="3">
        <v>0</v>
      </c>
      <c r="E303" s="3">
        <v>58.731450105500521</v>
      </c>
      <c r="F303" s="3">
        <v>26.029606631761002</v>
      </c>
      <c r="G303" s="3">
        <v>8.9702527876439753</v>
      </c>
      <c r="H303" s="3">
        <v>14.783826952925624</v>
      </c>
      <c r="I303" s="3">
        <v>19.467404650217478</v>
      </c>
      <c r="J303" s="3">
        <v>19.910948636745726</v>
      </c>
      <c r="K303" s="3">
        <v>21.286159617941227</v>
      </c>
      <c r="L303" s="3">
        <v>19.645200656478053</v>
      </c>
      <c r="M303" s="3">
        <v>15.700406311043464</v>
      </c>
      <c r="N303" s="3">
        <v>7.3754344082055932</v>
      </c>
      <c r="O303" s="3">
        <v>13.61534722879156</v>
      </c>
      <c r="P303" s="3">
        <v>19.849748594838058</v>
      </c>
      <c r="Q303" s="3">
        <v>19.502116391107624</v>
      </c>
      <c r="R303" s="3">
        <v>19.041937317334522</v>
      </c>
      <c r="S303" s="3">
        <v>18.484084891011118</v>
      </c>
      <c r="T303" s="3">
        <v>27.221444380704117</v>
      </c>
      <c r="U303" s="3">
        <v>24.109476314109695</v>
      </c>
      <c r="V303" s="3">
        <v>21.218166632500516</v>
      </c>
      <c r="W303" s="3">
        <v>19.013477329966388</v>
      </c>
      <c r="X303" s="26">
        <v>21.493379090710206</v>
      </c>
      <c r="Y303" s="27">
        <v>25.977256259281955</v>
      </c>
      <c r="Z303" s="27">
        <v>0</v>
      </c>
      <c r="AA303" s="27">
        <v>0</v>
      </c>
      <c r="AB303" s="27">
        <v>0</v>
      </c>
      <c r="AC303" s="27">
        <v>0</v>
      </c>
      <c r="AD303" s="27">
        <v>0</v>
      </c>
      <c r="AE303" s="27">
        <v>0</v>
      </c>
      <c r="AF303" s="27">
        <v>0</v>
      </c>
      <c r="AG303" s="28">
        <v>0</v>
      </c>
    </row>
    <row r="304" spans="1:33">
      <c r="B304" t="s">
        <v>5</v>
      </c>
      <c r="C304" s="3">
        <v>0</v>
      </c>
      <c r="D304" s="3">
        <v>0</v>
      </c>
      <c r="E304" s="3">
        <v>0</v>
      </c>
      <c r="F304" s="3">
        <v>43.380453093214896</v>
      </c>
      <c r="G304" s="3">
        <v>18.687068334998081</v>
      </c>
      <c r="H304" s="3">
        <v>6.159612021249818</v>
      </c>
      <c r="I304" s="3">
        <v>10.814670210253819</v>
      </c>
      <c r="J304" s="3">
        <v>15.554630953461814</v>
      </c>
      <c r="K304" s="3">
        <v>14.190045387993829</v>
      </c>
      <c r="L304" s="3">
        <v>17.461505126658867</v>
      </c>
      <c r="M304" s="3">
        <v>15.699601207716549</v>
      </c>
      <c r="N304" s="3">
        <v>9.8334082697000049</v>
      </c>
      <c r="O304" s="3">
        <v>4.5382163485001286</v>
      </c>
      <c r="P304" s="3">
        <v>8.641624257658318</v>
      </c>
      <c r="Q304" s="3">
        <v>11.375651197959311</v>
      </c>
      <c r="R304" s="3">
        <v>11.107227170184061</v>
      </c>
      <c r="S304" s="3">
        <v>10.781829941774335</v>
      </c>
      <c r="T304" s="3">
        <v>9.7254964911885509</v>
      </c>
      <c r="U304" s="3">
        <v>20.090200000756859</v>
      </c>
      <c r="V304" s="3">
        <v>17.680898819309856</v>
      </c>
      <c r="W304" s="3">
        <v>15.843751946006838</v>
      </c>
      <c r="X304" s="26">
        <v>17.91023077393621</v>
      </c>
      <c r="Y304" s="27">
        <v>21.646603473276624</v>
      </c>
      <c r="Z304" s="27">
        <v>27.926818089001483</v>
      </c>
      <c r="AA304" s="27">
        <v>0</v>
      </c>
      <c r="AB304" s="27">
        <v>0</v>
      </c>
      <c r="AC304" s="27">
        <v>0</v>
      </c>
      <c r="AD304" s="27">
        <v>0</v>
      </c>
      <c r="AE304" s="27">
        <v>0</v>
      </c>
      <c r="AF304" s="27">
        <v>0</v>
      </c>
      <c r="AG304" s="28">
        <v>0</v>
      </c>
    </row>
    <row r="305" spans="1:33">
      <c r="B305" t="s">
        <v>6</v>
      </c>
      <c r="C305" s="3">
        <v>0</v>
      </c>
      <c r="D305" s="3">
        <v>0</v>
      </c>
      <c r="E305" s="3">
        <v>0</v>
      </c>
      <c r="F305" s="3">
        <v>0</v>
      </c>
      <c r="G305" s="3">
        <v>28.226307178873782</v>
      </c>
      <c r="H305" s="3">
        <v>11.629907504596467</v>
      </c>
      <c r="I305" s="3">
        <v>2.4502896702727064</v>
      </c>
      <c r="J305" s="3">
        <v>9.3979383705502251</v>
      </c>
      <c r="K305" s="3">
        <v>15.070553886060528</v>
      </c>
      <c r="L305" s="3">
        <v>10.550050948066023</v>
      </c>
      <c r="M305" s="3">
        <v>12.647370422675648</v>
      </c>
      <c r="N305" s="3">
        <v>8.9118570380352349</v>
      </c>
      <c r="O305" s="3">
        <v>5.4838816405265618</v>
      </c>
      <c r="P305" s="3">
        <v>2.6105875619263728</v>
      </c>
      <c r="Q305" s="3">
        <v>5.1297357484019424</v>
      </c>
      <c r="R305" s="3">
        <v>5.8720073227533982</v>
      </c>
      <c r="S305" s="3">
        <v>5.699981048441237</v>
      </c>
      <c r="T305" s="3">
        <v>5.1415340425350546</v>
      </c>
      <c r="U305" s="3">
        <v>4.5537515013184322</v>
      </c>
      <c r="V305" s="3">
        <v>16.023909336417951</v>
      </c>
      <c r="W305" s="3">
        <v>14.358933181283755</v>
      </c>
      <c r="X305" s="26">
        <v>16.231749134972926</v>
      </c>
      <c r="Y305" s="27">
        <v>19.617962584478711</v>
      </c>
      <c r="Z305" s="27">
        <v>25.309618344971891</v>
      </c>
      <c r="AA305" s="27">
        <v>33.832950234631511</v>
      </c>
      <c r="AB305" s="27">
        <v>0</v>
      </c>
      <c r="AC305" s="27">
        <v>0</v>
      </c>
      <c r="AD305" s="27">
        <v>0</v>
      </c>
      <c r="AE305" s="27">
        <v>0</v>
      </c>
      <c r="AF305" s="27">
        <v>0</v>
      </c>
      <c r="AG305" s="28">
        <v>0</v>
      </c>
    </row>
    <row r="306" spans="1:33">
      <c r="B306" t="s">
        <v>7</v>
      </c>
      <c r="C306" s="3">
        <v>0</v>
      </c>
      <c r="D306" s="3">
        <v>0</v>
      </c>
      <c r="E306" s="3">
        <v>0</v>
      </c>
      <c r="F306" s="3">
        <v>0</v>
      </c>
      <c r="G306" s="3">
        <v>0</v>
      </c>
      <c r="H306" s="3">
        <v>16.436094688708202</v>
      </c>
      <c r="I306" s="3">
        <v>7.2143725525920797</v>
      </c>
      <c r="J306" s="3">
        <v>1.9922609643622513</v>
      </c>
      <c r="K306" s="3">
        <v>8.5194504112667016</v>
      </c>
      <c r="L306" s="3">
        <v>15.725364820733812</v>
      </c>
      <c r="M306" s="3">
        <v>7.149614139170307</v>
      </c>
      <c r="N306" s="3">
        <v>6.7172159857212392</v>
      </c>
      <c r="O306" s="3">
        <v>4.6500936247209044</v>
      </c>
      <c r="P306" s="3">
        <v>2.9515532668872799</v>
      </c>
      <c r="Q306" s="3">
        <v>1.4499310928390952</v>
      </c>
      <c r="R306" s="3">
        <v>2.8314359765471901</v>
      </c>
      <c r="S306" s="3">
        <v>2.8194463171481243</v>
      </c>
      <c r="T306" s="3">
        <v>2.5432153365986081</v>
      </c>
      <c r="U306" s="3">
        <v>2.2524737872788312</v>
      </c>
      <c r="V306" s="3">
        <v>1.982347668242443</v>
      </c>
      <c r="W306" s="3">
        <v>12.175752144364251</v>
      </c>
      <c r="X306" s="26">
        <v>13.763818790837204</v>
      </c>
      <c r="Y306" s="27">
        <v>16.635180830660346</v>
      </c>
      <c r="Z306" s="27">
        <v>21.461457891489474</v>
      </c>
      <c r="AA306" s="27">
        <v>28.688873412018626</v>
      </c>
      <c r="AB306" s="27">
        <v>41.957572502685288</v>
      </c>
      <c r="AC306" s="27">
        <v>0</v>
      </c>
      <c r="AD306" s="27">
        <v>0</v>
      </c>
      <c r="AE306" s="27">
        <v>0</v>
      </c>
      <c r="AF306" s="27">
        <v>0</v>
      </c>
      <c r="AG306" s="28">
        <v>0</v>
      </c>
    </row>
    <row r="307" spans="1:33">
      <c r="B307" t="s">
        <v>76</v>
      </c>
      <c r="C307" s="3">
        <v>0</v>
      </c>
      <c r="D307" s="3">
        <v>0</v>
      </c>
      <c r="E307" s="3">
        <v>0</v>
      </c>
      <c r="F307" s="3">
        <v>0</v>
      </c>
      <c r="G307" s="3">
        <v>0</v>
      </c>
      <c r="H307" s="3">
        <v>0</v>
      </c>
      <c r="I307" s="3">
        <v>8.6572470631104945</v>
      </c>
      <c r="J307" s="3">
        <v>4.8423009550471381</v>
      </c>
      <c r="K307" s="3">
        <v>1.490903821971673</v>
      </c>
      <c r="L307" s="3">
        <v>6.2901459282935246</v>
      </c>
      <c r="M307" s="3">
        <v>11.310912993609273</v>
      </c>
      <c r="N307" s="3">
        <v>2.6868863942884964</v>
      </c>
      <c r="O307" s="3">
        <v>2.4800499331844823</v>
      </c>
      <c r="P307" s="3">
        <v>1.7709319601323688</v>
      </c>
      <c r="Q307" s="3">
        <v>1.1599448742712766</v>
      </c>
      <c r="R307" s="3">
        <v>0.56628719530943816</v>
      </c>
      <c r="S307" s="3">
        <v>1.0993945013424145</v>
      </c>
      <c r="T307" s="3">
        <v>0.89012536780951301</v>
      </c>
      <c r="U307" s="3">
        <v>0.78836582554759105</v>
      </c>
      <c r="V307" s="3">
        <v>0.6938216838848551</v>
      </c>
      <c r="W307" s="3">
        <v>0.62172962848624558</v>
      </c>
      <c r="X307" s="26">
        <v>8.2582912745023194</v>
      </c>
      <c r="Y307" s="27">
        <v>9.9811084983962051</v>
      </c>
      <c r="Z307" s="27">
        <v>12.876874734893681</v>
      </c>
      <c r="AA307" s="27">
        <v>17.213324047211174</v>
      </c>
      <c r="AB307" s="27">
        <v>25.174543501611165</v>
      </c>
      <c r="AC307" s="27">
        <v>43.372657876474669</v>
      </c>
      <c r="AD307" s="27">
        <v>0</v>
      </c>
      <c r="AE307" s="27">
        <v>0</v>
      </c>
      <c r="AF307" s="27">
        <v>0</v>
      </c>
      <c r="AG307" s="28">
        <v>0</v>
      </c>
    </row>
    <row r="308" spans="1:33">
      <c r="B308" t="s">
        <v>77</v>
      </c>
      <c r="C308" s="3">
        <v>0</v>
      </c>
      <c r="D308" s="3">
        <v>0</v>
      </c>
      <c r="E308" s="3">
        <v>0</v>
      </c>
      <c r="F308" s="3">
        <v>0</v>
      </c>
      <c r="G308" s="3">
        <v>0</v>
      </c>
      <c r="H308" s="3">
        <v>0</v>
      </c>
      <c r="I308" s="3">
        <v>0</v>
      </c>
      <c r="J308" s="3">
        <v>4.9806524109056269</v>
      </c>
      <c r="K308" s="3">
        <v>3.1060496291076523</v>
      </c>
      <c r="L308" s="3">
        <v>1.1007755374513672</v>
      </c>
      <c r="M308" s="3">
        <v>4.5243651974437089</v>
      </c>
      <c r="N308" s="3">
        <v>6.3761073614463317</v>
      </c>
      <c r="O308" s="3">
        <v>0.99201997327379299</v>
      </c>
      <c r="P308" s="3">
        <v>0.94449704540392987</v>
      </c>
      <c r="Q308" s="3">
        <v>0.69596692456276599</v>
      </c>
      <c r="R308" s="3">
        <v>0.4530297562475506</v>
      </c>
      <c r="S308" s="3">
        <v>0.21987890026848289</v>
      </c>
      <c r="T308" s="3">
        <v>0.39667319640465637</v>
      </c>
      <c r="U308" s="3">
        <v>0.27592803894165685</v>
      </c>
      <c r="V308" s="3">
        <v>0.24283758935969926</v>
      </c>
      <c r="W308" s="3">
        <v>0.21760536997018592</v>
      </c>
      <c r="X308" s="26">
        <v>0.24598733981038284</v>
      </c>
      <c r="Y308" s="27">
        <v>5.9886650990377239</v>
      </c>
      <c r="Z308" s="27">
        <v>7.7261248409362091</v>
      </c>
      <c r="AA308" s="27">
        <v>10.327994428326704</v>
      </c>
      <c r="AB308" s="27">
        <v>15.104726100966701</v>
      </c>
      <c r="AC308" s="27">
        <v>26.023594725884806</v>
      </c>
      <c r="AD308" s="27">
        <v>45.955882352941181</v>
      </c>
      <c r="AE308" s="27">
        <v>0</v>
      </c>
      <c r="AF308" s="27">
        <v>0</v>
      </c>
      <c r="AG308" s="28">
        <v>0</v>
      </c>
    </row>
    <row r="309" spans="1:33">
      <c r="B309" t="s">
        <v>78</v>
      </c>
      <c r="C309" s="3">
        <v>0</v>
      </c>
      <c r="D309" s="3">
        <v>0</v>
      </c>
      <c r="E309" s="3">
        <v>0</v>
      </c>
      <c r="F309" s="3">
        <v>0</v>
      </c>
      <c r="G309" s="3">
        <v>0</v>
      </c>
      <c r="H309" s="3">
        <v>0</v>
      </c>
      <c r="I309" s="3">
        <v>0</v>
      </c>
      <c r="J309" s="3">
        <v>0</v>
      </c>
      <c r="K309" s="3">
        <v>3.1947939042250129</v>
      </c>
      <c r="L309" s="3">
        <v>2.2932823696903477</v>
      </c>
      <c r="M309" s="3">
        <v>0.79176390955264908</v>
      </c>
      <c r="N309" s="3">
        <v>2.5504429445785322</v>
      </c>
      <c r="O309" s="3">
        <v>3.5311648462724348</v>
      </c>
      <c r="P309" s="3">
        <v>0.37779881816157196</v>
      </c>
      <c r="Q309" s="3">
        <v>0.37118235976680847</v>
      </c>
      <c r="R309" s="3">
        <v>0.27181785374853035</v>
      </c>
      <c r="S309" s="3">
        <v>0.1759031202147863</v>
      </c>
      <c r="T309" s="3">
        <v>7.9334639280931263E-2</v>
      </c>
      <c r="U309" s="3">
        <v>0.14053013351399352</v>
      </c>
      <c r="V309" s="3">
        <v>8.4993156275894752E-2</v>
      </c>
      <c r="W309" s="3">
        <v>7.6161879489565071E-2</v>
      </c>
      <c r="X309" s="26">
        <v>8.6095568933634001E-2</v>
      </c>
      <c r="Y309" s="27">
        <v>0.10405653980877994</v>
      </c>
      <c r="Z309" s="27">
        <v>4.6356749045617249</v>
      </c>
      <c r="AA309" s="27">
        <v>6.196796656996022</v>
      </c>
      <c r="AB309" s="27">
        <v>9.0628356605800207</v>
      </c>
      <c r="AC309" s="27">
        <v>15.614156835530881</v>
      </c>
      <c r="AD309" s="27">
        <v>27.573529411764707</v>
      </c>
      <c r="AE309" s="27">
        <v>51.020408163265309</v>
      </c>
      <c r="AF309" s="27">
        <v>0</v>
      </c>
      <c r="AG309" s="28">
        <v>0</v>
      </c>
    </row>
    <row r="310" spans="1:33">
      <c r="B310" t="s">
        <v>79</v>
      </c>
      <c r="C310" s="3">
        <v>0</v>
      </c>
      <c r="D310" s="3">
        <v>0</v>
      </c>
      <c r="E310" s="3">
        <v>0</v>
      </c>
      <c r="F310" s="3">
        <v>0</v>
      </c>
      <c r="G310" s="3">
        <v>0</v>
      </c>
      <c r="H310" s="3">
        <v>0</v>
      </c>
      <c r="I310" s="3">
        <v>0</v>
      </c>
      <c r="J310" s="3">
        <v>0</v>
      </c>
      <c r="K310" s="3">
        <v>0</v>
      </c>
      <c r="L310" s="3">
        <v>2.3588047231100719</v>
      </c>
      <c r="M310" s="3">
        <v>1.6495081449013524</v>
      </c>
      <c r="N310" s="3">
        <v>0.44632751530124326</v>
      </c>
      <c r="O310" s="3">
        <v>1.4124659385089737</v>
      </c>
      <c r="P310" s="3">
        <v>2.0172021858382747</v>
      </c>
      <c r="Q310" s="3">
        <v>0.14847294390672339</v>
      </c>
      <c r="R310" s="3">
        <v>2.2120593566774924</v>
      </c>
      <c r="S310" s="3">
        <v>0.10554187212887182</v>
      </c>
      <c r="T310" s="3">
        <v>6.3467711424745013E-2</v>
      </c>
      <c r="U310" s="3">
        <v>2.8106026702798707E-2</v>
      </c>
      <c r="V310" s="3">
        <v>4.9470867818765731E-2</v>
      </c>
      <c r="W310" s="3">
        <v>2.6656657821347771E-2</v>
      </c>
      <c r="X310" s="26">
        <v>3.0133449126771895E-2</v>
      </c>
      <c r="Y310" s="27">
        <v>3.6419788933072968E-2</v>
      </c>
      <c r="Z310" s="27">
        <v>4.6986069737424842E-2</v>
      </c>
      <c r="AA310" s="27">
        <v>3.7180779941976132</v>
      </c>
      <c r="AB310" s="27">
        <v>5.4377013963480119</v>
      </c>
      <c r="AC310" s="27">
        <v>9.3684941013185288</v>
      </c>
      <c r="AD310" s="27">
        <v>16.544117647058822</v>
      </c>
      <c r="AE310" s="27">
        <v>30.612244897959179</v>
      </c>
      <c r="AF310" s="27">
        <v>62.5</v>
      </c>
      <c r="AG310" s="28">
        <v>0</v>
      </c>
    </row>
    <row r="311" spans="1:33">
      <c r="B311" t="s">
        <v>80</v>
      </c>
      <c r="C311" s="3">
        <v>0</v>
      </c>
      <c r="D311" s="3">
        <v>0</v>
      </c>
      <c r="E311" s="3">
        <v>0</v>
      </c>
      <c r="F311" s="3">
        <v>0</v>
      </c>
      <c r="G311" s="3">
        <v>0</v>
      </c>
      <c r="H311" s="3">
        <v>0</v>
      </c>
      <c r="I311" s="3">
        <v>0</v>
      </c>
      <c r="J311" s="3">
        <v>0</v>
      </c>
      <c r="K311" s="3">
        <v>0</v>
      </c>
      <c r="L311" s="3">
        <v>0</v>
      </c>
      <c r="M311" s="3">
        <v>1.6966369490413908</v>
      </c>
      <c r="N311" s="3">
        <v>0.92984899021092327</v>
      </c>
      <c r="O311" s="3">
        <v>0.24718153923907046</v>
      </c>
      <c r="P311" s="3">
        <v>0.80688087433530975</v>
      </c>
      <c r="Q311" s="3">
        <v>1.1891247375146627</v>
      </c>
      <c r="R311" s="3">
        <v>5.7987808799686479E-2</v>
      </c>
      <c r="S311" s="3">
        <v>0.85890195417376103</v>
      </c>
      <c r="T311" s="3">
        <v>3.8080626854847026E-2</v>
      </c>
      <c r="U311" s="3">
        <v>2.2484821362238967E-2</v>
      </c>
      <c r="V311" s="3">
        <v>9.8941735637531475E-3</v>
      </c>
      <c r="W311" s="3">
        <v>1.7732224278512353E-2</v>
      </c>
      <c r="X311" s="26">
        <v>1.0546707194370165E-2</v>
      </c>
      <c r="Y311" s="27">
        <v>1.274692612657554E-2</v>
      </c>
      <c r="Z311" s="27">
        <v>1.6445124408098696E-2</v>
      </c>
      <c r="AA311" s="27">
        <v>2.1983226618352433E-2</v>
      </c>
      <c r="AB311" s="27">
        <v>3.2626208378088064</v>
      </c>
      <c r="AC311" s="27">
        <v>5.621096460791116</v>
      </c>
      <c r="AD311" s="27">
        <v>9.9264705882352917</v>
      </c>
      <c r="AE311" s="27">
        <v>18.367346938775505</v>
      </c>
      <c r="AF311" s="27">
        <v>37.499999999999993</v>
      </c>
      <c r="AG311" s="28">
        <v>99.999999999999986</v>
      </c>
    </row>
    <row r="312" spans="1:33">
      <c r="C312" s="3">
        <f>SUM(C301:C311)</f>
        <v>100</v>
      </c>
      <c r="D312" s="3">
        <f t="shared" ref="D312:W312" si="5">SUM(D301:D311)</f>
        <v>100</v>
      </c>
      <c r="E312" s="3">
        <f t="shared" si="5"/>
        <v>100.00000000000003</v>
      </c>
      <c r="F312" s="3">
        <f t="shared" si="5"/>
        <v>100</v>
      </c>
      <c r="G312" s="3">
        <f t="shared" si="5"/>
        <v>100</v>
      </c>
      <c r="H312" s="3">
        <f t="shared" si="5"/>
        <v>99.999999999999972</v>
      </c>
      <c r="I312" s="3">
        <f t="shared" si="5"/>
        <v>100</v>
      </c>
      <c r="J312" s="3">
        <f t="shared" si="5"/>
        <v>100</v>
      </c>
      <c r="K312" s="3">
        <f t="shared" si="5"/>
        <v>99.999999999999986</v>
      </c>
      <c r="L312" s="3">
        <f t="shared" si="5"/>
        <v>100</v>
      </c>
      <c r="M312" s="3">
        <f t="shared" si="5"/>
        <v>100.00000000000001</v>
      </c>
      <c r="N312" s="3">
        <f t="shared" si="5"/>
        <v>100.00000000000003</v>
      </c>
      <c r="O312" s="3">
        <f t="shared" si="5"/>
        <v>100.00000000000001</v>
      </c>
      <c r="P312" s="3">
        <f t="shared" si="5"/>
        <v>99.999999999999972</v>
      </c>
      <c r="Q312" s="3">
        <f t="shared" si="5"/>
        <v>99.999999999999972</v>
      </c>
      <c r="R312" s="3">
        <f t="shared" si="5"/>
        <v>99.999999999999972</v>
      </c>
      <c r="S312" s="3">
        <f t="shared" si="5"/>
        <v>99.999999999999972</v>
      </c>
      <c r="T312" s="3">
        <f t="shared" si="5"/>
        <v>100.00000000000001</v>
      </c>
      <c r="U312" s="3">
        <f t="shared" si="5"/>
        <v>100</v>
      </c>
      <c r="V312" s="3">
        <f t="shared" si="5"/>
        <v>100.00000000000001</v>
      </c>
      <c r="W312" s="3">
        <f t="shared" si="5"/>
        <v>100.00000000000003</v>
      </c>
      <c r="X312" s="29">
        <f t="shared" ref="X312:AG312" si="6">SUM(X301:X311)</f>
        <v>100.00000000000001</v>
      </c>
      <c r="Y312" s="30">
        <f t="shared" si="6"/>
        <v>100</v>
      </c>
      <c r="Z312" s="30">
        <f t="shared" si="6"/>
        <v>99.999999999999972</v>
      </c>
      <c r="AA312" s="30">
        <f t="shared" si="6"/>
        <v>100</v>
      </c>
      <c r="AB312" s="30">
        <f t="shared" si="6"/>
        <v>100</v>
      </c>
      <c r="AC312" s="30">
        <f t="shared" si="6"/>
        <v>100.00000000000001</v>
      </c>
      <c r="AD312" s="30">
        <f t="shared" si="6"/>
        <v>100</v>
      </c>
      <c r="AE312" s="30">
        <f t="shared" si="6"/>
        <v>100</v>
      </c>
      <c r="AF312" s="30">
        <f t="shared" si="6"/>
        <v>100</v>
      </c>
      <c r="AG312" s="31">
        <f t="shared" si="6"/>
        <v>99.999999999999986</v>
      </c>
    </row>
    <row r="313" spans="1:33">
      <c r="C313" s="3"/>
      <c r="D313" s="3"/>
      <c r="E313" s="3"/>
      <c r="F313" s="3"/>
      <c r="G313" s="3"/>
      <c r="H313" s="3"/>
      <c r="I313" s="3"/>
      <c r="J313" s="3"/>
      <c r="K313" s="3"/>
      <c r="L313" s="3"/>
      <c r="M313" s="3"/>
      <c r="N313" s="3"/>
      <c r="O313" s="3"/>
      <c r="P313" s="3"/>
      <c r="Q313" s="3"/>
      <c r="R313" s="3"/>
      <c r="S313" s="3"/>
      <c r="T313" s="3"/>
      <c r="U313" s="3"/>
      <c r="V313" s="3"/>
      <c r="W313" s="3"/>
      <c r="X313" s="29"/>
      <c r="Y313" s="30"/>
      <c r="Z313" s="30"/>
      <c r="AA313" s="30"/>
      <c r="AB313" s="30"/>
      <c r="AC313" s="30"/>
      <c r="AD313" s="30"/>
      <c r="AE313" s="30"/>
      <c r="AF313" s="30"/>
      <c r="AG313" s="31"/>
    </row>
    <row r="314" spans="1:33" ht="26" customHeight="1">
      <c r="C314" s="3"/>
      <c r="D314" s="3"/>
      <c r="E314" s="3"/>
      <c r="F314" s="3"/>
      <c r="G314" s="3"/>
      <c r="H314" s="3"/>
      <c r="I314" s="3"/>
      <c r="J314" s="3"/>
      <c r="K314" s="3"/>
      <c r="L314" s="3"/>
      <c r="M314" s="3"/>
      <c r="N314" s="3"/>
      <c r="O314" s="3"/>
      <c r="P314" s="3"/>
      <c r="Q314" s="3"/>
      <c r="R314" s="3"/>
      <c r="S314" s="3"/>
      <c r="T314" s="3"/>
      <c r="U314" s="3"/>
      <c r="V314" s="3"/>
      <c r="W314" s="3"/>
      <c r="X314" s="77" t="s">
        <v>64</v>
      </c>
      <c r="Y314" s="78"/>
      <c r="Z314" s="78"/>
      <c r="AA314" s="78"/>
      <c r="AB314" s="78"/>
      <c r="AC314" s="78"/>
      <c r="AD314" s="78"/>
      <c r="AE314" s="78"/>
      <c r="AF314" s="78"/>
      <c r="AG314" s="79"/>
    </row>
    <row r="315" spans="1:33">
      <c r="C315" s="3"/>
      <c r="D315" s="3"/>
      <c r="E315" s="3"/>
      <c r="F315" s="3"/>
      <c r="G315" s="3"/>
      <c r="H315" s="3"/>
      <c r="I315" s="3"/>
      <c r="J315" s="3"/>
      <c r="K315" s="3"/>
      <c r="L315" s="3"/>
      <c r="M315" s="3"/>
      <c r="N315" s="3"/>
      <c r="O315" s="3" t="s">
        <v>26</v>
      </c>
      <c r="P315" s="3"/>
      <c r="Q315" s="3"/>
      <c r="R315" s="3"/>
      <c r="S315" s="3"/>
      <c r="T315" s="3"/>
      <c r="U315" s="3"/>
      <c r="V315" s="3"/>
      <c r="W315" s="3"/>
    </row>
    <row r="316" spans="1:33">
      <c r="A316" t="s">
        <v>112</v>
      </c>
      <c r="C316" s="3"/>
      <c r="D316" s="3"/>
      <c r="E316" s="3"/>
      <c r="F316" s="3"/>
      <c r="G316" s="3"/>
      <c r="H316" s="3"/>
      <c r="I316" s="3"/>
      <c r="J316" s="3"/>
      <c r="K316" s="3"/>
      <c r="L316" s="3"/>
      <c r="M316" s="3"/>
      <c r="N316" s="3"/>
      <c r="O316" s="3"/>
      <c r="P316" s="3"/>
      <c r="Q316" s="3"/>
      <c r="R316" s="3"/>
      <c r="S316" s="3"/>
      <c r="T316" s="3"/>
      <c r="U316" s="3"/>
      <c r="V316" s="3"/>
      <c r="W316" s="3"/>
    </row>
    <row r="317" spans="1:33">
      <c r="C317" t="s">
        <v>29</v>
      </c>
      <c r="D317" s="3"/>
      <c r="E317" s="3"/>
      <c r="F317" s="3"/>
      <c r="G317" s="3"/>
      <c r="H317" s="3"/>
      <c r="I317" s="3"/>
      <c r="J317" s="3"/>
      <c r="K317" s="3"/>
      <c r="L317" s="3"/>
      <c r="M317" s="3"/>
      <c r="N317" s="3"/>
      <c r="O317" s="3"/>
      <c r="P317" s="3"/>
      <c r="Q317" s="3"/>
      <c r="R317" s="3"/>
      <c r="S317" s="3"/>
      <c r="T317" s="3"/>
      <c r="U317" s="3"/>
      <c r="V317" s="3"/>
      <c r="W317" s="3"/>
    </row>
    <row r="318" spans="1:33">
      <c r="A318" t="s">
        <v>8</v>
      </c>
      <c r="C318" s="1">
        <v>0</v>
      </c>
      <c r="D318" s="1">
        <v>1</v>
      </c>
      <c r="E318" s="1">
        <v>2</v>
      </c>
      <c r="F318" s="1">
        <v>3</v>
      </c>
      <c r="G318" s="1">
        <v>4</v>
      </c>
      <c r="H318" s="1">
        <v>5</v>
      </c>
      <c r="I318" s="1">
        <v>6</v>
      </c>
      <c r="J318" s="1">
        <v>7</v>
      </c>
      <c r="K318" s="1">
        <v>8</v>
      </c>
      <c r="L318" s="1">
        <v>9</v>
      </c>
      <c r="M318" s="1">
        <v>10</v>
      </c>
      <c r="N318">
        <v>11</v>
      </c>
      <c r="O318">
        <v>12</v>
      </c>
      <c r="P318">
        <v>13</v>
      </c>
      <c r="Q318">
        <v>14</v>
      </c>
      <c r="R318">
        <v>15</v>
      </c>
      <c r="S318">
        <v>16</v>
      </c>
      <c r="T318">
        <v>17</v>
      </c>
      <c r="U318">
        <v>18</v>
      </c>
      <c r="V318">
        <v>19</v>
      </c>
      <c r="W318">
        <v>20</v>
      </c>
      <c r="X318">
        <v>21</v>
      </c>
      <c r="Y318">
        <v>22</v>
      </c>
      <c r="Z318">
        <v>23</v>
      </c>
      <c r="AA318">
        <v>24</v>
      </c>
      <c r="AB318">
        <v>25</v>
      </c>
      <c r="AC318">
        <v>26</v>
      </c>
      <c r="AD318">
        <v>27</v>
      </c>
      <c r="AE318">
        <v>28</v>
      </c>
      <c r="AF318">
        <v>29</v>
      </c>
      <c r="AG318">
        <v>30</v>
      </c>
    </row>
    <row r="319" spans="1:33">
      <c r="A319" s="22">
        <f>C280</f>
        <v>0.17094436780092612</v>
      </c>
      <c r="B319" t="s">
        <v>2</v>
      </c>
      <c r="C319" s="3">
        <f t="array" ref="C319:AG319">C246:AG246*A319</f>
        <v>17.094436780092611</v>
      </c>
      <c r="D319" s="3">
        <v>8.5472183900463055</v>
      </c>
      <c r="E319" s="3">
        <v>4.2736091950231527</v>
      </c>
      <c r="F319" s="3">
        <v>8.5472183900463055</v>
      </c>
      <c r="G319" s="3">
        <v>12.820827585069459</v>
      </c>
      <c r="H319" s="3">
        <v>17.094436780092611</v>
      </c>
      <c r="I319" s="3">
        <v>17.094436780092611</v>
      </c>
      <c r="J319" s="3">
        <v>12.820827585069459</v>
      </c>
      <c r="K319" s="3">
        <v>8.5472183900463055</v>
      </c>
      <c r="L319" s="3">
        <v>4.2736091950231527</v>
      </c>
      <c r="M319" s="3">
        <v>8.5472183900463055</v>
      </c>
      <c r="N319" s="3">
        <v>17.094436780092611</v>
      </c>
      <c r="O319" s="3">
        <v>17.094436780092611</v>
      </c>
      <c r="P319" s="3">
        <v>17.094436780092611</v>
      </c>
      <c r="Q319" s="3">
        <v>17.094436780092611</v>
      </c>
      <c r="R319" s="3">
        <v>17.094436780092611</v>
      </c>
      <c r="S319" s="3">
        <v>17.094436780092611</v>
      </c>
      <c r="T319" s="3">
        <v>17.094436780092611</v>
      </c>
      <c r="U319" s="3">
        <v>17.094436780092611</v>
      </c>
      <c r="V319" s="3">
        <v>17.094436780092611</v>
      </c>
      <c r="W319" s="3">
        <v>17.094436780092611</v>
      </c>
      <c r="X319" s="3">
        <v>0</v>
      </c>
      <c r="Y319" s="3">
        <v>0</v>
      </c>
      <c r="Z319" s="3">
        <v>0</v>
      </c>
      <c r="AA319" s="3">
        <v>0</v>
      </c>
      <c r="AB319" s="3">
        <v>0</v>
      </c>
      <c r="AC319" s="3">
        <v>0</v>
      </c>
      <c r="AD319" s="3">
        <v>0</v>
      </c>
      <c r="AE319" s="3">
        <v>0</v>
      </c>
      <c r="AF319" s="3">
        <v>0</v>
      </c>
      <c r="AG319" s="3">
        <v>0</v>
      </c>
    </row>
    <row r="320" spans="1:33">
      <c r="A320" s="22">
        <f>D280</f>
        <v>0.28508047736379205</v>
      </c>
      <c r="B320" t="s">
        <v>3</v>
      </c>
      <c r="C320" s="3">
        <f t="array" ref="C320:AG320">C247:AG247*A320</f>
        <v>0</v>
      </c>
      <c r="D320" s="3">
        <v>14.254023868189602</v>
      </c>
      <c r="E320" s="3">
        <v>7.127011934094801</v>
      </c>
      <c r="F320" s="3">
        <v>2.8508047736379205</v>
      </c>
      <c r="G320" s="3">
        <v>5.701609547275841</v>
      </c>
      <c r="H320" s="3">
        <v>8.552414320913762</v>
      </c>
      <c r="I320" s="3">
        <v>11.403219094551682</v>
      </c>
      <c r="J320" s="3">
        <v>11.403219094551682</v>
      </c>
      <c r="K320" s="3">
        <v>8.552414320913762</v>
      </c>
      <c r="L320" s="3">
        <v>5.701609547275841</v>
      </c>
      <c r="M320" s="3">
        <v>2.8508047736379205</v>
      </c>
      <c r="N320" s="3">
        <v>5.701609547275841</v>
      </c>
      <c r="O320" s="3">
        <v>9.9778167077327211</v>
      </c>
      <c r="P320" s="3">
        <v>9.9778167077327211</v>
      </c>
      <c r="Q320" s="3">
        <v>9.9778167077327211</v>
      </c>
      <c r="R320" s="3">
        <v>9.9778167077327211</v>
      </c>
      <c r="S320" s="3">
        <v>11.403219094551682</v>
      </c>
      <c r="T320" s="3">
        <v>11.403219094551682</v>
      </c>
      <c r="U320" s="3">
        <v>11.403219094551682</v>
      </c>
      <c r="V320" s="3">
        <v>11.403219094551682</v>
      </c>
      <c r="W320" s="3">
        <v>11.403219094551682</v>
      </c>
      <c r="X320" s="3">
        <v>11.403219094551682</v>
      </c>
      <c r="Y320" s="3">
        <v>0</v>
      </c>
      <c r="Z320" s="3">
        <v>0</v>
      </c>
      <c r="AA320" s="3">
        <v>0</v>
      </c>
      <c r="AB320" s="3">
        <v>0</v>
      </c>
      <c r="AC320" s="3">
        <v>0</v>
      </c>
      <c r="AD320" s="3">
        <v>0</v>
      </c>
      <c r="AE320" s="3">
        <v>0</v>
      </c>
      <c r="AF320" s="3">
        <v>0</v>
      </c>
      <c r="AG320" s="3">
        <v>0</v>
      </c>
    </row>
    <row r="321" spans="1:33">
      <c r="A321" s="22">
        <f>E280</f>
        <v>0.43624811192032376</v>
      </c>
      <c r="B321" t="s">
        <v>4</v>
      </c>
      <c r="C321" s="3">
        <f t="array" ref="C321:AG321">C248:AG248*A321</f>
        <v>0</v>
      </c>
      <c r="D321" s="3">
        <v>0</v>
      </c>
      <c r="E321" s="3">
        <v>10.906202798008094</v>
      </c>
      <c r="F321" s="3">
        <v>5.4531013990040469</v>
      </c>
      <c r="G321" s="3">
        <v>2.1812405596016187</v>
      </c>
      <c r="H321" s="3">
        <v>4.3624811192032373</v>
      </c>
      <c r="I321" s="3">
        <v>6.5437216788048564</v>
      </c>
      <c r="J321" s="3">
        <v>6.9799697907251801</v>
      </c>
      <c r="K321" s="3">
        <v>6.9799697907251801</v>
      </c>
      <c r="L321" s="3">
        <v>5.2349773430438855</v>
      </c>
      <c r="M321" s="3">
        <v>3.48998489536259</v>
      </c>
      <c r="N321" s="3">
        <v>1.744992447681295</v>
      </c>
      <c r="O321" s="3">
        <v>3.48998489536259</v>
      </c>
      <c r="P321" s="3">
        <v>5.3440393710239658</v>
      </c>
      <c r="Q321" s="3">
        <v>5.3440393710239658</v>
      </c>
      <c r="R321" s="3">
        <v>5.3440393710239658</v>
      </c>
      <c r="S321" s="3">
        <v>5.3440393710239658</v>
      </c>
      <c r="T321" s="3">
        <v>8.7249622384064747</v>
      </c>
      <c r="U321" s="3">
        <v>8.7249622384064747</v>
      </c>
      <c r="V321" s="3">
        <v>8.7249622384064747</v>
      </c>
      <c r="W321" s="3">
        <v>8.7249622384064747</v>
      </c>
      <c r="X321" s="3">
        <v>8.7249622384064747</v>
      </c>
      <c r="Y321" s="3">
        <v>8.7249622384064747</v>
      </c>
      <c r="Z321" s="3">
        <v>0</v>
      </c>
      <c r="AA321" s="3">
        <v>0</v>
      </c>
      <c r="AB321" s="3">
        <v>0</v>
      </c>
      <c r="AC321" s="3">
        <v>0</v>
      </c>
      <c r="AD321" s="3">
        <v>0</v>
      </c>
      <c r="AE321" s="3">
        <v>0</v>
      </c>
      <c r="AF321" s="3">
        <v>0</v>
      </c>
      <c r="AG321" s="3">
        <v>0</v>
      </c>
    </row>
    <row r="322" spans="1:33">
      <c r="A322" s="22">
        <f>F280</f>
        <v>0.5947723797408232</v>
      </c>
      <c r="B322" t="s">
        <v>5</v>
      </c>
      <c r="C322" s="3">
        <f t="array" ref="C322:AG322">C249:AG249*A322</f>
        <v>0</v>
      </c>
      <c r="D322" s="3">
        <v>0</v>
      </c>
      <c r="E322" s="3">
        <v>0</v>
      </c>
      <c r="F322" s="3">
        <v>7.4346547467602901</v>
      </c>
      <c r="G322" s="3">
        <v>3.7173273733801451</v>
      </c>
      <c r="H322" s="3">
        <v>1.4869309493520579</v>
      </c>
      <c r="I322" s="3">
        <v>2.9738618987041159</v>
      </c>
      <c r="J322" s="3">
        <v>4.4607928480561743</v>
      </c>
      <c r="K322" s="3">
        <v>3.8065432303412687</v>
      </c>
      <c r="L322" s="3">
        <v>3.8065432303412687</v>
      </c>
      <c r="M322" s="3">
        <v>2.8549074227559519</v>
      </c>
      <c r="N322" s="3">
        <v>1.9032716151706344</v>
      </c>
      <c r="O322" s="3">
        <v>0.95163580758531718</v>
      </c>
      <c r="P322" s="3">
        <v>1.9032716151706344</v>
      </c>
      <c r="Q322" s="3">
        <v>2.5500865781387794</v>
      </c>
      <c r="R322" s="3">
        <v>2.5500865781387794</v>
      </c>
      <c r="S322" s="3">
        <v>2.5500865781387794</v>
      </c>
      <c r="T322" s="3">
        <v>2.5500865781387794</v>
      </c>
      <c r="U322" s="3">
        <v>5.9477237974082318</v>
      </c>
      <c r="V322" s="3">
        <v>5.9477237974082318</v>
      </c>
      <c r="W322" s="3">
        <v>5.9477237974082318</v>
      </c>
      <c r="X322" s="3">
        <v>5.9477237974082318</v>
      </c>
      <c r="Y322" s="3">
        <v>5.9477237974082318</v>
      </c>
      <c r="Z322" s="3">
        <v>5.9477237974082318</v>
      </c>
      <c r="AA322" s="3">
        <v>0</v>
      </c>
      <c r="AB322" s="3">
        <v>0</v>
      </c>
      <c r="AC322" s="3">
        <v>0</v>
      </c>
      <c r="AD322" s="3">
        <v>0</v>
      </c>
      <c r="AE322" s="3">
        <v>0</v>
      </c>
      <c r="AF322" s="3">
        <v>0</v>
      </c>
      <c r="AG322" s="3">
        <v>0</v>
      </c>
    </row>
    <row r="323" spans="1:33">
      <c r="A323" s="22">
        <f>G280</f>
        <v>0.75909609711688208</v>
      </c>
      <c r="B323" t="s">
        <v>6</v>
      </c>
      <c r="C323" s="3">
        <f t="array" ref="C323:AG323">C250:AG250*A323</f>
        <v>0</v>
      </c>
      <c r="D323" s="3">
        <v>0</v>
      </c>
      <c r="E323" s="3">
        <v>0</v>
      </c>
      <c r="F323" s="3">
        <v>0</v>
      </c>
      <c r="G323" s="3">
        <v>4.7443506069805128</v>
      </c>
      <c r="H323" s="3">
        <v>2.3721753034902564</v>
      </c>
      <c r="I323" s="3">
        <v>0.56932207283766167</v>
      </c>
      <c r="J323" s="3">
        <v>2.2772882913506463</v>
      </c>
      <c r="K323" s="3">
        <v>3.4159324370259694</v>
      </c>
      <c r="L323" s="3">
        <v>1.9432860086192185</v>
      </c>
      <c r="M323" s="3">
        <v>1.9432860086192185</v>
      </c>
      <c r="N323" s="3">
        <v>1.4574645064644138</v>
      </c>
      <c r="O323" s="3">
        <v>0.97164300430960926</v>
      </c>
      <c r="P323" s="3">
        <v>0.48582150215480463</v>
      </c>
      <c r="Q323" s="3">
        <v>0.97164300430960926</v>
      </c>
      <c r="R323" s="3">
        <v>1.1391185807360211</v>
      </c>
      <c r="S323" s="3">
        <v>1.1391185807360211</v>
      </c>
      <c r="T323" s="3">
        <v>1.1391185807360211</v>
      </c>
      <c r="U323" s="3">
        <v>1.1391185807360211</v>
      </c>
      <c r="V323" s="3">
        <v>4.5545765827012925</v>
      </c>
      <c r="W323" s="3">
        <v>4.5545765827012925</v>
      </c>
      <c r="X323" s="3">
        <v>4.5545765827012925</v>
      </c>
      <c r="Y323" s="3">
        <v>4.5545765827012925</v>
      </c>
      <c r="Z323" s="3">
        <v>4.5545765827012925</v>
      </c>
      <c r="AA323" s="3">
        <v>4.5545765827012925</v>
      </c>
      <c r="AB323" s="3">
        <v>0</v>
      </c>
      <c r="AC323" s="3">
        <v>0</v>
      </c>
      <c r="AD323" s="3">
        <v>0</v>
      </c>
      <c r="AE323" s="3">
        <v>0</v>
      </c>
      <c r="AF323" s="3">
        <v>0</v>
      </c>
      <c r="AG323" s="3">
        <v>0</v>
      </c>
    </row>
    <row r="324" spans="1:33">
      <c r="A324" s="22">
        <f>H280</f>
        <v>0.92824265104871628</v>
      </c>
      <c r="B324" t="s">
        <v>7</v>
      </c>
      <c r="C324" s="3">
        <f t="array" ref="C324:AG324">C251:AG251*A324</f>
        <v>0</v>
      </c>
      <c r="D324" s="3">
        <v>0</v>
      </c>
      <c r="E324" s="3">
        <v>0</v>
      </c>
      <c r="F324" s="3">
        <v>0</v>
      </c>
      <c r="G324" s="3">
        <v>0</v>
      </c>
      <c r="H324" s="3">
        <v>2.9007582845272384</v>
      </c>
      <c r="I324" s="3">
        <v>1.4503791422636192</v>
      </c>
      <c r="J324" s="3">
        <v>0.41770919297192238</v>
      </c>
      <c r="K324" s="3">
        <v>1.6708367718876891</v>
      </c>
      <c r="L324" s="3">
        <v>2.5062551578315335</v>
      </c>
      <c r="M324" s="3">
        <v>0.95052047467388567</v>
      </c>
      <c r="N324" s="3">
        <v>0.95052047467388567</v>
      </c>
      <c r="O324" s="3">
        <v>0.71289035600541428</v>
      </c>
      <c r="P324" s="3">
        <v>0.47526023733694284</v>
      </c>
      <c r="Q324" s="3">
        <v>0.23763011866847142</v>
      </c>
      <c r="R324" s="3">
        <v>0.47526023733694284</v>
      </c>
      <c r="S324" s="3">
        <v>0.48753044488049291</v>
      </c>
      <c r="T324" s="3">
        <v>0.48753044488049291</v>
      </c>
      <c r="U324" s="3">
        <v>0.48753044488049291</v>
      </c>
      <c r="V324" s="3">
        <v>0.48753044488049291</v>
      </c>
      <c r="W324" s="3">
        <v>3.3416735437753782</v>
      </c>
      <c r="X324" s="3">
        <v>3.3416735437753782</v>
      </c>
      <c r="Y324" s="3">
        <v>3.3416735437753782</v>
      </c>
      <c r="Z324" s="3">
        <v>3.3416735437753782</v>
      </c>
      <c r="AA324" s="3">
        <v>3.3416735437753782</v>
      </c>
      <c r="AB324" s="3">
        <v>3.3416735437753782</v>
      </c>
      <c r="AC324" s="3">
        <v>0</v>
      </c>
      <c r="AD324" s="3">
        <v>0</v>
      </c>
      <c r="AE324" s="3">
        <v>0</v>
      </c>
      <c r="AF324" s="3">
        <v>0</v>
      </c>
      <c r="AG324" s="3">
        <v>0</v>
      </c>
    </row>
    <row r="325" spans="1:33">
      <c r="A325" s="22">
        <f>I280</f>
        <v>0</v>
      </c>
      <c r="B325" t="s">
        <v>76</v>
      </c>
      <c r="C325" s="3">
        <f t="array" ref="C325:AG325">C252:AG252*A325</f>
        <v>0</v>
      </c>
      <c r="D325" s="3">
        <v>0</v>
      </c>
      <c r="E325" s="3">
        <v>0</v>
      </c>
      <c r="F325" s="3">
        <v>0</v>
      </c>
      <c r="G325" s="3">
        <v>0</v>
      </c>
      <c r="H325" s="3">
        <v>0</v>
      </c>
      <c r="I325" s="3">
        <v>0</v>
      </c>
      <c r="J325" s="3">
        <v>0</v>
      </c>
      <c r="K325" s="3">
        <v>0</v>
      </c>
      <c r="L325" s="3">
        <v>0</v>
      </c>
      <c r="M325" s="3">
        <v>0</v>
      </c>
      <c r="N325" s="3">
        <v>0</v>
      </c>
      <c r="O325" s="3">
        <v>0</v>
      </c>
      <c r="P325" s="3">
        <v>0</v>
      </c>
      <c r="Q325" s="3">
        <v>0</v>
      </c>
      <c r="R325" s="3">
        <v>0</v>
      </c>
      <c r="S325" s="3">
        <v>0</v>
      </c>
      <c r="T325" s="3">
        <v>0</v>
      </c>
      <c r="U325" s="3">
        <v>0</v>
      </c>
      <c r="V325" s="3">
        <v>0</v>
      </c>
      <c r="W325" s="3">
        <v>0</v>
      </c>
      <c r="X325" s="3">
        <v>0</v>
      </c>
      <c r="Y325" s="3">
        <v>0</v>
      </c>
      <c r="Z325" s="3">
        <v>0</v>
      </c>
      <c r="AA325" s="3">
        <v>0</v>
      </c>
      <c r="AB325" s="3">
        <v>0</v>
      </c>
      <c r="AC325" s="3">
        <v>0</v>
      </c>
      <c r="AD325" s="3">
        <v>0</v>
      </c>
      <c r="AE325" s="3">
        <v>0</v>
      </c>
      <c r="AF325" s="3">
        <v>0</v>
      </c>
      <c r="AG325" s="3">
        <v>0</v>
      </c>
    </row>
    <row r="326" spans="1:33">
      <c r="A326" s="22">
        <f>J280</f>
        <v>0</v>
      </c>
      <c r="B326" t="s">
        <v>77</v>
      </c>
      <c r="C326" s="3">
        <f t="array" ref="C326:AG326">C253:AG253*A326</f>
        <v>0</v>
      </c>
      <c r="D326" s="3">
        <v>0</v>
      </c>
      <c r="E326" s="3">
        <v>0</v>
      </c>
      <c r="F326" s="3">
        <v>0</v>
      </c>
      <c r="G326" s="3">
        <v>0</v>
      </c>
      <c r="H326" s="3">
        <v>0</v>
      </c>
      <c r="I326" s="3">
        <v>0</v>
      </c>
      <c r="J326" s="3">
        <v>0</v>
      </c>
      <c r="K326" s="3">
        <v>0</v>
      </c>
      <c r="L326" s="3">
        <v>0</v>
      </c>
      <c r="M326" s="3">
        <v>0</v>
      </c>
      <c r="N326" s="3">
        <v>0</v>
      </c>
      <c r="O326" s="3">
        <v>0</v>
      </c>
      <c r="P326" s="3">
        <v>0</v>
      </c>
      <c r="Q326" s="3">
        <v>0</v>
      </c>
      <c r="R326" s="3">
        <v>0</v>
      </c>
      <c r="S326" s="3">
        <v>0</v>
      </c>
      <c r="T326" s="3">
        <v>0</v>
      </c>
      <c r="U326" s="3">
        <v>0</v>
      </c>
      <c r="V326" s="3">
        <v>0</v>
      </c>
      <c r="W326" s="3">
        <v>0</v>
      </c>
      <c r="X326" s="3">
        <v>0</v>
      </c>
      <c r="Y326" s="3">
        <v>0</v>
      </c>
      <c r="Z326" s="3">
        <v>0</v>
      </c>
      <c r="AA326" s="3">
        <v>0</v>
      </c>
      <c r="AB326" s="3">
        <v>0</v>
      </c>
      <c r="AC326" s="3">
        <v>0</v>
      </c>
      <c r="AD326" s="3">
        <v>0</v>
      </c>
      <c r="AE326" s="3">
        <v>0</v>
      </c>
      <c r="AF326" s="3">
        <v>0</v>
      </c>
      <c r="AG326" s="3">
        <v>0</v>
      </c>
    </row>
    <row r="327" spans="1:33">
      <c r="A327" s="22">
        <f>K280</f>
        <v>0</v>
      </c>
      <c r="B327" t="s">
        <v>78</v>
      </c>
      <c r="C327" s="3">
        <f t="array" ref="C327:AG327">C254:AG254*A327</f>
        <v>0</v>
      </c>
      <c r="D327" s="3">
        <v>0</v>
      </c>
      <c r="E327" s="3">
        <v>0</v>
      </c>
      <c r="F327" s="3">
        <v>0</v>
      </c>
      <c r="G327" s="3">
        <v>0</v>
      </c>
      <c r="H327" s="3">
        <v>0</v>
      </c>
      <c r="I327" s="3">
        <v>0</v>
      </c>
      <c r="J327" s="3">
        <v>0</v>
      </c>
      <c r="K327" s="3">
        <v>0</v>
      </c>
      <c r="L327" s="3">
        <v>0</v>
      </c>
      <c r="M327" s="3">
        <v>0</v>
      </c>
      <c r="N327" s="3">
        <v>0</v>
      </c>
      <c r="O327" s="3">
        <v>0</v>
      </c>
      <c r="P327" s="3">
        <v>0</v>
      </c>
      <c r="Q327" s="3">
        <v>0</v>
      </c>
      <c r="R327" s="3">
        <v>0</v>
      </c>
      <c r="S327" s="3">
        <v>0</v>
      </c>
      <c r="T327" s="3">
        <v>0</v>
      </c>
      <c r="U327" s="3">
        <v>0</v>
      </c>
      <c r="V327" s="3">
        <v>0</v>
      </c>
      <c r="W327" s="3">
        <v>0</v>
      </c>
      <c r="X327" s="3">
        <v>0</v>
      </c>
      <c r="Y327" s="3">
        <v>0</v>
      </c>
      <c r="Z327" s="3">
        <v>0</v>
      </c>
      <c r="AA327" s="3">
        <v>0</v>
      </c>
      <c r="AB327" s="3">
        <v>0</v>
      </c>
      <c r="AC327" s="3">
        <v>0</v>
      </c>
      <c r="AD327" s="3">
        <v>0</v>
      </c>
      <c r="AE327" s="3">
        <v>0</v>
      </c>
      <c r="AF327" s="3">
        <v>0</v>
      </c>
      <c r="AG327" s="3">
        <v>0</v>
      </c>
    </row>
    <row r="328" spans="1:33">
      <c r="A328" s="22">
        <f>L280</f>
        <v>0</v>
      </c>
      <c r="B328" t="s">
        <v>79</v>
      </c>
      <c r="C328" s="3">
        <f t="array" ref="C328:AG328">C255:AG255*A328</f>
        <v>0</v>
      </c>
      <c r="D328" s="3">
        <v>0</v>
      </c>
      <c r="E328" s="3">
        <v>0</v>
      </c>
      <c r="F328" s="3">
        <v>0</v>
      </c>
      <c r="G328" s="3">
        <v>0</v>
      </c>
      <c r="H328" s="3">
        <v>0</v>
      </c>
      <c r="I328" s="3">
        <v>0</v>
      </c>
      <c r="J328" s="3">
        <v>0</v>
      </c>
      <c r="K328" s="3">
        <v>0</v>
      </c>
      <c r="L328" s="3">
        <v>0</v>
      </c>
      <c r="M328" s="3">
        <v>0</v>
      </c>
      <c r="N328" s="3">
        <v>0</v>
      </c>
      <c r="O328" s="3">
        <v>0</v>
      </c>
      <c r="P328" s="3">
        <v>0</v>
      </c>
      <c r="Q328" s="3">
        <v>0</v>
      </c>
      <c r="R328" s="3">
        <v>0</v>
      </c>
      <c r="S328" s="3">
        <v>0</v>
      </c>
      <c r="T328" s="3">
        <v>0</v>
      </c>
      <c r="U328" s="3">
        <v>0</v>
      </c>
      <c r="V328" s="3">
        <v>0</v>
      </c>
      <c r="W328" s="3">
        <v>0</v>
      </c>
      <c r="X328" s="3">
        <v>0</v>
      </c>
      <c r="Y328" s="3">
        <v>0</v>
      </c>
      <c r="Z328" s="3">
        <v>0</v>
      </c>
      <c r="AA328" s="3">
        <v>0</v>
      </c>
      <c r="AB328" s="3">
        <v>0</v>
      </c>
      <c r="AC328" s="3">
        <v>0</v>
      </c>
      <c r="AD328" s="3">
        <v>0</v>
      </c>
      <c r="AE328" s="3">
        <v>0</v>
      </c>
      <c r="AF328" s="3">
        <v>0</v>
      </c>
      <c r="AG328" s="3">
        <v>0</v>
      </c>
    </row>
    <row r="329" spans="1:33">
      <c r="A329" s="22">
        <f>M280</f>
        <v>0</v>
      </c>
      <c r="B329" t="s">
        <v>80</v>
      </c>
      <c r="C329" s="3">
        <f t="array" ref="C329:AG329">C256:AG256*A329</f>
        <v>0</v>
      </c>
      <c r="D329" s="3">
        <v>0</v>
      </c>
      <c r="E329" s="3">
        <v>0</v>
      </c>
      <c r="F329" s="3">
        <v>0</v>
      </c>
      <c r="G329" s="3">
        <v>0</v>
      </c>
      <c r="H329" s="3">
        <v>0</v>
      </c>
      <c r="I329" s="3">
        <v>0</v>
      </c>
      <c r="J329" s="3">
        <v>0</v>
      </c>
      <c r="K329" s="3">
        <v>0</v>
      </c>
      <c r="L329" s="3">
        <v>0</v>
      </c>
      <c r="M329" s="3">
        <v>0</v>
      </c>
      <c r="N329" s="3">
        <v>0</v>
      </c>
      <c r="O329" s="3">
        <v>0</v>
      </c>
      <c r="P329" s="3">
        <v>0</v>
      </c>
      <c r="Q329" s="3">
        <v>0</v>
      </c>
      <c r="R329" s="3">
        <v>0</v>
      </c>
      <c r="S329" s="3">
        <v>0</v>
      </c>
      <c r="T329" s="3">
        <v>0</v>
      </c>
      <c r="U329" s="3">
        <v>0</v>
      </c>
      <c r="V329" s="3">
        <v>0</v>
      </c>
      <c r="W329" s="3">
        <v>0</v>
      </c>
      <c r="X329" s="3">
        <v>0</v>
      </c>
      <c r="Y329" s="3">
        <v>0</v>
      </c>
      <c r="Z329" s="3">
        <v>0</v>
      </c>
      <c r="AA329" s="3">
        <v>0</v>
      </c>
      <c r="AB329" s="3">
        <v>0</v>
      </c>
      <c r="AC329" s="3">
        <v>0</v>
      </c>
      <c r="AD329" s="3">
        <v>0</v>
      </c>
      <c r="AE329" s="3">
        <v>0</v>
      </c>
      <c r="AF329" s="3">
        <v>0</v>
      </c>
      <c r="AG329" s="3">
        <v>0</v>
      </c>
    </row>
    <row r="330" spans="1:33">
      <c r="B330" t="s">
        <v>66</v>
      </c>
      <c r="C330" s="3">
        <f t="shared" ref="C330:AG330" si="7">SUM(C319:C329)</f>
        <v>17.094436780092611</v>
      </c>
      <c r="D330" s="3">
        <f t="shared" si="7"/>
        <v>22.801242258235909</v>
      </c>
      <c r="E330" s="3">
        <f t="shared" si="7"/>
        <v>22.306823927126047</v>
      </c>
      <c r="F330" s="3">
        <f t="shared" si="7"/>
        <v>24.285779309448564</v>
      </c>
      <c r="G330" s="3">
        <f t="shared" si="7"/>
        <v>29.165355672307577</v>
      </c>
      <c r="H330" s="3">
        <f t="shared" si="7"/>
        <v>36.769196757579159</v>
      </c>
      <c r="I330" s="3">
        <f t="shared" si="7"/>
        <v>40.034940667254553</v>
      </c>
      <c r="J330" s="3">
        <f t="shared" si="7"/>
        <v>38.359806802725053</v>
      </c>
      <c r="K330" s="3">
        <f t="shared" si="7"/>
        <v>32.972914940940171</v>
      </c>
      <c r="L330" s="3">
        <f t="shared" si="7"/>
        <v>23.466280482134898</v>
      </c>
      <c r="M330" s="3">
        <f t="shared" si="7"/>
        <v>20.636721965095873</v>
      </c>
      <c r="N330" s="3">
        <f t="shared" si="7"/>
        <v>28.852295371358682</v>
      </c>
      <c r="O330" s="3">
        <f t="shared" si="7"/>
        <v>33.198407551088266</v>
      </c>
      <c r="P330" s="3">
        <f t="shared" si="7"/>
        <v>35.280646213511673</v>
      </c>
      <c r="Q330" s="3">
        <f t="shared" si="7"/>
        <v>36.17565255996616</v>
      </c>
      <c r="R330" s="3">
        <f t="shared" si="7"/>
        <v>36.580758255061042</v>
      </c>
      <c r="S330" s="3">
        <f t="shared" si="7"/>
        <v>38.018430849423559</v>
      </c>
      <c r="T330" s="3">
        <f t="shared" si="7"/>
        <v>41.399353716806068</v>
      </c>
      <c r="U330" s="3">
        <f t="shared" si="7"/>
        <v>44.796990936075517</v>
      </c>
      <c r="V330" s="3">
        <f t="shared" si="7"/>
        <v>48.212448938040787</v>
      </c>
      <c r="W330" s="3">
        <f t="shared" si="7"/>
        <v>51.066592036935674</v>
      </c>
      <c r="X330" s="3">
        <f t="shared" si="7"/>
        <v>33.97215525684306</v>
      </c>
      <c r="Y330" s="3">
        <f t="shared" si="7"/>
        <v>22.568936162291379</v>
      </c>
      <c r="Z330" s="3">
        <f t="shared" si="7"/>
        <v>13.843973923884903</v>
      </c>
      <c r="AA330" s="3">
        <f t="shared" si="7"/>
        <v>7.8962501264766711</v>
      </c>
      <c r="AB330" s="3">
        <f t="shared" si="7"/>
        <v>3.3416735437753782</v>
      </c>
      <c r="AC330" s="3">
        <f t="shared" si="7"/>
        <v>0</v>
      </c>
      <c r="AD330" s="3">
        <f t="shared" si="7"/>
        <v>0</v>
      </c>
      <c r="AE330" s="3">
        <f t="shared" si="7"/>
        <v>0</v>
      </c>
      <c r="AF330" s="3">
        <f t="shared" si="7"/>
        <v>0</v>
      </c>
      <c r="AG330" s="3">
        <f t="shared" si="7"/>
        <v>0</v>
      </c>
    </row>
    <row r="332" spans="1:33">
      <c r="A332" s="76" t="s">
        <v>178</v>
      </c>
      <c r="B332" s="76"/>
      <c r="C332" s="76"/>
      <c r="D332" s="76"/>
      <c r="E332" s="76"/>
      <c r="F332" s="76"/>
      <c r="G332" s="76"/>
      <c r="H332" s="76"/>
      <c r="I332" s="76"/>
      <c r="J332" s="76"/>
      <c r="K332" s="76"/>
      <c r="L332" s="76"/>
    </row>
    <row r="333" spans="1:33">
      <c r="B333" t="s">
        <v>2</v>
      </c>
      <c r="C333" s="3">
        <f t="array" ref="C333:C343">100*C319:C329/C330</f>
        <v>100</v>
      </c>
      <c r="D333" s="3">
        <f t="array" ref="D333:D343">100*D319:D329/D330</f>
        <v>37.485757544455772</v>
      </c>
      <c r="E333" s="3">
        <f t="array" ref="E333:E343">100*E319:E329/E330</f>
        <v>19.158304243511161</v>
      </c>
      <c r="F333" s="3">
        <f t="array" ref="F333:F343">100*F319:F329/F330</f>
        <v>35.194334433900359</v>
      </c>
      <c r="G333" s="3">
        <f t="array" ref="G333:G343">100*G319:G329/G330</f>
        <v>43.959099039010866</v>
      </c>
      <c r="H333" s="3">
        <f t="array" ref="H333:H343">100*H319:H329/H330</f>
        <v>46.491189059138122</v>
      </c>
      <c r="I333" s="3">
        <f t="array" ref="I333:I343">100*I319:I329/I330</f>
        <v>42.698793841536826</v>
      </c>
      <c r="J333" s="3">
        <f t="array" ref="J333:J343">100*J319:J329/J330</f>
        <v>33.422555152594455</v>
      </c>
      <c r="K333" s="3">
        <f t="array" ref="K333:K343">100*K319:K329/K330</f>
        <v>25.921937460960784</v>
      </c>
      <c r="L333" s="3">
        <f t="array" ref="L333:L343">100*L319:L329/L330</f>
        <v>18.211702524721343</v>
      </c>
      <c r="M333" s="3">
        <f t="array" ref="M333:M343">100*M319:M329/M330</f>
        <v>41.417519722864554</v>
      </c>
      <c r="N333" s="3">
        <f t="array" ref="N333:N343">100*N319:N329/N330</f>
        <v>59.248099882763739</v>
      </c>
      <c r="O333" s="3">
        <f t="array" ref="O333:O343">100*O319:O329/O330</f>
        <v>51.491737228017264</v>
      </c>
      <c r="P333" s="3">
        <f t="array" ref="P333:P343">100*P319:P329/P330</f>
        <v>48.4527314965842</v>
      </c>
      <c r="Q333" s="3">
        <f t="array" ref="Q333:Q343">100*Q319:Q329/Q330</f>
        <v>47.253983191474461</v>
      </c>
      <c r="R333" s="3">
        <f t="array" ref="R333:R343">100*R319:R329/R330</f>
        <v>46.730679175376444</v>
      </c>
      <c r="S333" s="3">
        <f t="array" ref="S333:S343">100*S319:S329/S330</f>
        <v>44.963551619994853</v>
      </c>
      <c r="T333" s="3">
        <f t="array" ref="T333:T343">100*T319:T329/T330</f>
        <v>41.291554687128176</v>
      </c>
      <c r="U333" s="3">
        <f t="array" ref="U333:U343">100*U319:U329/U330</f>
        <v>38.159788018990064</v>
      </c>
      <c r="V333" s="3">
        <f t="array" ref="V333:V343">100*V319:V329/V330</f>
        <v>35.456478890050093</v>
      </c>
      <c r="W333" s="3">
        <f t="array" ref="W333:W343">100*W319:W329/W330</f>
        <v>33.474794573580454</v>
      </c>
      <c r="X333" s="32">
        <f t="array" ref="X333:X343">100*X319:X329/X330</f>
        <v>0</v>
      </c>
      <c r="Y333" s="33">
        <f t="array" ref="Y333:Y343">100*Y319:Y329/Y330</f>
        <v>0</v>
      </c>
      <c r="Z333" s="33">
        <f t="array" ref="Z333:Z343">100*Z319:Z329/Z330</f>
        <v>0</v>
      </c>
      <c r="AA333" s="33">
        <f t="array" ref="AA333:AA343">100*AA319:AA329/AA330</f>
        <v>0</v>
      </c>
      <c r="AB333" s="33">
        <f t="array" ref="AB333:AB343">100*AB319:AB329/AB330</f>
        <v>0</v>
      </c>
      <c r="AC333" s="33" t="e">
        <f t="array" ref="AC333:AC343">100*AC319:AC329/AC330</f>
        <v>#DIV/0!</v>
      </c>
      <c r="AD333" s="33" t="e">
        <f t="array" ref="AD333:AD343">100*AD319:AD329/AD330</f>
        <v>#DIV/0!</v>
      </c>
      <c r="AE333" s="33" t="e">
        <f t="array" ref="AE333:AE343">100*AE319:AE329/AE330</f>
        <v>#DIV/0!</v>
      </c>
      <c r="AF333" s="33" t="e">
        <f t="array" ref="AF333:AF343">100*AF319:AF329/AF330</f>
        <v>#DIV/0!</v>
      </c>
      <c r="AG333" s="34" t="e">
        <f t="array" ref="AG333:AG343">100*AG319:AG329/AG330</f>
        <v>#DIV/0!</v>
      </c>
    </row>
    <row r="334" spans="1:33">
      <c r="B334" t="s">
        <v>3</v>
      </c>
      <c r="C334" s="3">
        <v>0</v>
      </c>
      <c r="D334" s="3">
        <v>62.514242455544213</v>
      </c>
      <c r="E334" s="3">
        <v>31.949917914706141</v>
      </c>
      <c r="F334" s="3">
        <v>11.738576462023575</v>
      </c>
      <c r="G334" s="3">
        <v>19.549254297932336</v>
      </c>
      <c r="H334" s="3">
        <v>23.259725735376229</v>
      </c>
      <c r="I334" s="3">
        <v>28.48316721467911</v>
      </c>
      <c r="J334" s="3">
        <v>29.72699824374925</v>
      </c>
      <c r="K334" s="3">
        <v>25.937695639686453</v>
      </c>
      <c r="L334" s="3">
        <v>24.29703144312338</v>
      </c>
      <c r="M334" s="3">
        <v>13.814232601765232</v>
      </c>
      <c r="N334" s="3">
        <v>19.7613724450352</v>
      </c>
      <c r="O334" s="3">
        <v>30.055106385383361</v>
      </c>
      <c r="P334" s="3">
        <v>28.281275369359442</v>
      </c>
      <c r="Q334" s="3">
        <v>27.581580432289662</v>
      </c>
      <c r="R334" s="3">
        <v>27.276134185524338</v>
      </c>
      <c r="S334" s="3">
        <v>29.993923578054719</v>
      </c>
      <c r="T334" s="3">
        <v>27.544437462854752</v>
      </c>
      <c r="U334" s="3">
        <v>25.455323798028903</v>
      </c>
      <c r="V334" s="3">
        <v>23.652022134794041</v>
      </c>
      <c r="W334" s="3">
        <v>22.330096134678247</v>
      </c>
      <c r="X334" s="26">
        <v>33.566369305505617</v>
      </c>
      <c r="Y334" s="27">
        <v>0</v>
      </c>
      <c r="Z334" s="27">
        <v>0</v>
      </c>
      <c r="AA334" s="27">
        <v>0</v>
      </c>
      <c r="AB334" s="27">
        <v>0</v>
      </c>
      <c r="AC334" s="27" t="e">
        <v>#DIV/0!</v>
      </c>
      <c r="AD334" s="27" t="e">
        <v>#DIV/0!</v>
      </c>
      <c r="AE334" s="27" t="e">
        <v>#DIV/0!</v>
      </c>
      <c r="AF334" s="27" t="e">
        <v>#DIV/0!</v>
      </c>
      <c r="AG334" s="28" t="e">
        <v>#DIV/0!</v>
      </c>
    </row>
    <row r="335" spans="1:33">
      <c r="B335" t="s">
        <v>4</v>
      </c>
      <c r="C335" s="3">
        <v>0</v>
      </c>
      <c r="D335" s="3">
        <v>0</v>
      </c>
      <c r="E335" s="3">
        <v>48.891777841782698</v>
      </c>
      <c r="F335" s="3">
        <v>22.453886817963781</v>
      </c>
      <c r="G335" s="3">
        <v>7.4788752248020769</v>
      </c>
      <c r="H335" s="3">
        <v>11.864499374205144</v>
      </c>
      <c r="I335" s="3">
        <v>16.345026543668912</v>
      </c>
      <c r="J335" s="3">
        <v>18.196050430132324</v>
      </c>
      <c r="K335" s="3">
        <v>21.168798097551992</v>
      </c>
      <c r="L335" s="3">
        <v>22.308509211885212</v>
      </c>
      <c r="M335" s="3">
        <v>16.91152742797723</v>
      </c>
      <c r="N335" s="3">
        <v>6.0480194910715062</v>
      </c>
      <c r="O335" s="3">
        <v>10.51250693272541</v>
      </c>
      <c r="P335" s="3">
        <v>15.14722643877572</v>
      </c>
      <c r="Q335" s="3">
        <v>14.772475388427283</v>
      </c>
      <c r="R335" s="3">
        <v>14.608880804936851</v>
      </c>
      <c r="S335" s="3">
        <v>14.056443813238001</v>
      </c>
      <c r="T335" s="3">
        <v>21.075117012912632</v>
      </c>
      <c r="U335" s="3">
        <v>19.476670321131245</v>
      </c>
      <c r="V335" s="3">
        <v>18.096907397546172</v>
      </c>
      <c r="W335" s="3">
        <v>17.085460161696016</v>
      </c>
      <c r="X335" s="26">
        <v>25.68268681348674</v>
      </c>
      <c r="Y335" s="27">
        <v>38.659164861232192</v>
      </c>
      <c r="Z335" s="27">
        <v>0</v>
      </c>
      <c r="AA335" s="27">
        <v>0</v>
      </c>
      <c r="AB335" s="27">
        <v>0</v>
      </c>
      <c r="AC335" s="27" t="e">
        <v>#DIV/0!</v>
      </c>
      <c r="AD335" s="27" t="e">
        <v>#DIV/0!</v>
      </c>
      <c r="AE335" s="27" t="e">
        <v>#DIV/0!</v>
      </c>
      <c r="AF335" s="27" t="e">
        <v>#DIV/0!</v>
      </c>
      <c r="AG335" s="28" t="e">
        <v>#DIV/0!</v>
      </c>
    </row>
    <row r="336" spans="1:33">
      <c r="B336" t="s">
        <v>5</v>
      </c>
      <c r="C336" s="3">
        <v>0</v>
      </c>
      <c r="D336" s="3">
        <v>0</v>
      </c>
      <c r="E336" s="3">
        <v>0</v>
      </c>
      <c r="F336" s="3">
        <v>30.613202286112276</v>
      </c>
      <c r="G336" s="3">
        <v>12.745695321349148</v>
      </c>
      <c r="H336" s="3">
        <v>4.0439582054387957</v>
      </c>
      <c r="I336" s="3">
        <v>7.4281661197427535</v>
      </c>
      <c r="J336" s="3">
        <v>11.62881990255301</v>
      </c>
      <c r="K336" s="3">
        <v>11.544454705200932</v>
      </c>
      <c r="L336" s="3">
        <v>16.221331852055659</v>
      </c>
      <c r="M336" s="3">
        <v>13.834112935109696</v>
      </c>
      <c r="N336" s="3">
        <v>6.5966038080283509</v>
      </c>
      <c r="O336" s="3">
        <v>2.8665104075274295</v>
      </c>
      <c r="P336" s="3">
        <v>5.3946620015189106</v>
      </c>
      <c r="Q336" s="3">
        <v>7.0491792066823322</v>
      </c>
      <c r="R336" s="3">
        <v>6.9711145962535328</v>
      </c>
      <c r="S336" s="3">
        <v>6.7075008651427392</v>
      </c>
      <c r="T336" s="3">
        <v>6.1597255734539926</v>
      </c>
      <c r="U336" s="3">
        <v>13.277060965758894</v>
      </c>
      <c r="V336" s="3">
        <v>12.336489700101781</v>
      </c>
      <c r="W336" s="3">
        <v>11.646995736677193</v>
      </c>
      <c r="X336" s="26">
        <v>17.507643399251727</v>
      </c>
      <c r="Y336" s="27">
        <v>26.353585098733213</v>
      </c>
      <c r="Z336" s="27">
        <v>42.962546954430977</v>
      </c>
      <c r="AA336" s="27">
        <v>0</v>
      </c>
      <c r="AB336" s="27">
        <v>0</v>
      </c>
      <c r="AC336" s="27" t="e">
        <v>#DIV/0!</v>
      </c>
      <c r="AD336" s="27" t="e">
        <v>#DIV/0!</v>
      </c>
      <c r="AE336" s="27" t="e">
        <v>#DIV/0!</v>
      </c>
      <c r="AF336" s="27" t="e">
        <v>#DIV/0!</v>
      </c>
      <c r="AG336" s="28" t="e">
        <v>#DIV/0!</v>
      </c>
    </row>
    <row r="337" spans="1:33">
      <c r="B337" t="s">
        <v>6</v>
      </c>
      <c r="C337" s="3">
        <v>0</v>
      </c>
      <c r="D337" s="3">
        <v>0</v>
      </c>
      <c r="E337" s="3">
        <v>0</v>
      </c>
      <c r="F337" s="3">
        <v>0</v>
      </c>
      <c r="G337" s="3">
        <v>16.267076116905582</v>
      </c>
      <c r="H337" s="3">
        <v>6.4515287596030637</v>
      </c>
      <c r="I337" s="3">
        <v>1.4220629863536243</v>
      </c>
      <c r="J337" s="3">
        <v>5.9366521397309784</v>
      </c>
      <c r="K337" s="3">
        <v>10.35981332904433</v>
      </c>
      <c r="L337" s="3">
        <v>8.2811846133802938</v>
      </c>
      <c r="M337" s="3">
        <v>9.4166409369957815</v>
      </c>
      <c r="N337" s="3">
        <v>5.0514681334893758</v>
      </c>
      <c r="O337" s="3">
        <v>2.9267759389192691</v>
      </c>
      <c r="P337" s="3">
        <v>1.3770198516623151</v>
      </c>
      <c r="Q337" s="3">
        <v>2.6859031850191957</v>
      </c>
      <c r="R337" s="3">
        <v>3.1139829655620144</v>
      </c>
      <c r="S337" s="3">
        <v>2.9962272384350461</v>
      </c>
      <c r="T337" s="3">
        <v>2.7515371098017791</v>
      </c>
      <c r="U337" s="3">
        <v>2.5428461977759231</v>
      </c>
      <c r="V337" s="3">
        <v>9.446889098196424</v>
      </c>
      <c r="W337" s="3">
        <v>8.9188966818209394</v>
      </c>
      <c r="X337" s="26">
        <v>13.406793146525072</v>
      </c>
      <c r="Y337" s="27">
        <v>20.180732268236763</v>
      </c>
      <c r="Z337" s="27">
        <v>32.899343842618165</v>
      </c>
      <c r="AA337" s="27">
        <v>57.680247076134066</v>
      </c>
      <c r="AB337" s="27">
        <v>0</v>
      </c>
      <c r="AC337" s="27" t="e">
        <v>#DIV/0!</v>
      </c>
      <c r="AD337" s="27" t="e">
        <v>#DIV/0!</v>
      </c>
      <c r="AE337" s="27" t="e">
        <v>#DIV/0!</v>
      </c>
      <c r="AF337" s="27" t="e">
        <v>#DIV/0!</v>
      </c>
      <c r="AG337" s="28" t="e">
        <v>#DIV/0!</v>
      </c>
    </row>
    <row r="338" spans="1:33">
      <c r="B338" t="s">
        <v>7</v>
      </c>
      <c r="C338" s="3">
        <v>0</v>
      </c>
      <c r="D338" s="3">
        <v>0</v>
      </c>
      <c r="E338" s="3">
        <v>0</v>
      </c>
      <c r="F338" s="3">
        <v>0</v>
      </c>
      <c r="G338" s="3">
        <v>0</v>
      </c>
      <c r="H338" s="3">
        <v>7.8890988662386565</v>
      </c>
      <c r="I338" s="3">
        <v>3.6227832940187565</v>
      </c>
      <c r="J338" s="3">
        <v>1.088924131240016</v>
      </c>
      <c r="K338" s="3">
        <v>5.0673007675555173</v>
      </c>
      <c r="L338" s="3">
        <v>10.680240354834117</v>
      </c>
      <c r="M338" s="3">
        <v>4.6059663752874993</v>
      </c>
      <c r="N338" s="3">
        <v>3.2944362396118252</v>
      </c>
      <c r="O338" s="3">
        <v>2.1473631074272572</v>
      </c>
      <c r="P338" s="3">
        <v>1.3470848420994315</v>
      </c>
      <c r="Q338" s="3">
        <v>0.65687859610705446</v>
      </c>
      <c r="R338" s="3">
        <v>1.2992082723468132</v>
      </c>
      <c r="S338" s="3">
        <v>1.2823528851346186</v>
      </c>
      <c r="T338" s="3">
        <v>1.1776281538486431</v>
      </c>
      <c r="U338" s="3">
        <v>1.0883106983149602</v>
      </c>
      <c r="V338" s="3">
        <v>1.0112127793114853</v>
      </c>
      <c r="W338" s="3">
        <v>6.5437567115471458</v>
      </c>
      <c r="X338" s="26">
        <v>9.8365073352308432</v>
      </c>
      <c r="Y338" s="27">
        <v>14.806517771797822</v>
      </c>
      <c r="Z338" s="27">
        <v>24.138109202950854</v>
      </c>
      <c r="AA338" s="27">
        <v>42.319752923865934</v>
      </c>
      <c r="AB338" s="27">
        <v>100</v>
      </c>
      <c r="AC338" s="27" t="e">
        <v>#DIV/0!</v>
      </c>
      <c r="AD338" s="27" t="e">
        <v>#DIV/0!</v>
      </c>
      <c r="AE338" s="27" t="e">
        <v>#DIV/0!</v>
      </c>
      <c r="AF338" s="27" t="e">
        <v>#DIV/0!</v>
      </c>
      <c r="AG338" s="28" t="e">
        <v>#DIV/0!</v>
      </c>
    </row>
    <row r="339" spans="1:33">
      <c r="B339" t="s">
        <v>76</v>
      </c>
      <c r="C339" s="3">
        <v>0</v>
      </c>
      <c r="D339" s="3">
        <v>0</v>
      </c>
      <c r="E339" s="3">
        <v>0</v>
      </c>
      <c r="F339" s="3">
        <v>0</v>
      </c>
      <c r="G339" s="3">
        <v>0</v>
      </c>
      <c r="H339" s="3">
        <v>0</v>
      </c>
      <c r="I339" s="3">
        <v>0</v>
      </c>
      <c r="J339" s="3">
        <v>0</v>
      </c>
      <c r="K339" s="3">
        <v>0</v>
      </c>
      <c r="L339" s="3">
        <v>0</v>
      </c>
      <c r="M339" s="3">
        <v>0</v>
      </c>
      <c r="N339" s="3">
        <v>0</v>
      </c>
      <c r="O339" s="3">
        <v>0</v>
      </c>
      <c r="P339" s="3">
        <v>0</v>
      </c>
      <c r="Q339" s="3">
        <v>0</v>
      </c>
      <c r="R339" s="3">
        <v>0</v>
      </c>
      <c r="S339" s="3">
        <v>0</v>
      </c>
      <c r="T339" s="3">
        <v>0</v>
      </c>
      <c r="U339" s="3">
        <v>0</v>
      </c>
      <c r="V339" s="3">
        <v>0</v>
      </c>
      <c r="W339" s="3">
        <v>0</v>
      </c>
      <c r="X339" s="26">
        <v>0</v>
      </c>
      <c r="Y339" s="27">
        <v>0</v>
      </c>
      <c r="Z339" s="27">
        <v>0</v>
      </c>
      <c r="AA339" s="27">
        <v>0</v>
      </c>
      <c r="AB339" s="27">
        <v>0</v>
      </c>
      <c r="AC339" s="27" t="e">
        <v>#DIV/0!</v>
      </c>
      <c r="AD339" s="27" t="e">
        <v>#DIV/0!</v>
      </c>
      <c r="AE339" s="27" t="e">
        <v>#DIV/0!</v>
      </c>
      <c r="AF339" s="27" t="e">
        <v>#DIV/0!</v>
      </c>
      <c r="AG339" s="28" t="e">
        <v>#DIV/0!</v>
      </c>
    </row>
    <row r="340" spans="1:33">
      <c r="B340" t="s">
        <v>77</v>
      </c>
      <c r="C340" s="3">
        <v>0</v>
      </c>
      <c r="D340" s="3">
        <v>0</v>
      </c>
      <c r="E340" s="3">
        <v>0</v>
      </c>
      <c r="F340" s="3">
        <v>0</v>
      </c>
      <c r="G340" s="3">
        <v>0</v>
      </c>
      <c r="H340" s="3">
        <v>0</v>
      </c>
      <c r="I340" s="3">
        <v>0</v>
      </c>
      <c r="J340" s="3">
        <v>0</v>
      </c>
      <c r="K340" s="3">
        <v>0</v>
      </c>
      <c r="L340" s="3">
        <v>0</v>
      </c>
      <c r="M340" s="3">
        <v>0</v>
      </c>
      <c r="N340" s="3">
        <v>0</v>
      </c>
      <c r="O340" s="3">
        <v>0</v>
      </c>
      <c r="P340" s="3">
        <v>0</v>
      </c>
      <c r="Q340" s="3">
        <v>0</v>
      </c>
      <c r="R340" s="3">
        <v>0</v>
      </c>
      <c r="S340" s="3">
        <v>0</v>
      </c>
      <c r="T340" s="3">
        <v>0</v>
      </c>
      <c r="U340" s="3">
        <v>0</v>
      </c>
      <c r="V340" s="3">
        <v>0</v>
      </c>
      <c r="W340" s="3">
        <v>0</v>
      </c>
      <c r="X340" s="26">
        <v>0</v>
      </c>
      <c r="Y340" s="27">
        <v>0</v>
      </c>
      <c r="Z340" s="27">
        <v>0</v>
      </c>
      <c r="AA340" s="27">
        <v>0</v>
      </c>
      <c r="AB340" s="27">
        <v>0</v>
      </c>
      <c r="AC340" s="27" t="e">
        <v>#DIV/0!</v>
      </c>
      <c r="AD340" s="27" t="e">
        <v>#DIV/0!</v>
      </c>
      <c r="AE340" s="27" t="e">
        <v>#DIV/0!</v>
      </c>
      <c r="AF340" s="27" t="e">
        <v>#DIV/0!</v>
      </c>
      <c r="AG340" s="28" t="e">
        <v>#DIV/0!</v>
      </c>
    </row>
    <row r="341" spans="1:33">
      <c r="B341" t="s">
        <v>78</v>
      </c>
      <c r="C341" s="3">
        <v>0</v>
      </c>
      <c r="D341" s="3">
        <v>0</v>
      </c>
      <c r="E341" s="3">
        <v>0</v>
      </c>
      <c r="F341" s="3">
        <v>0</v>
      </c>
      <c r="G341" s="3">
        <v>0</v>
      </c>
      <c r="H341" s="3">
        <v>0</v>
      </c>
      <c r="I341" s="3">
        <v>0</v>
      </c>
      <c r="J341" s="3">
        <v>0</v>
      </c>
      <c r="K341" s="3">
        <v>0</v>
      </c>
      <c r="L341" s="3">
        <v>0</v>
      </c>
      <c r="M341" s="3">
        <v>0</v>
      </c>
      <c r="N341" s="3">
        <v>0</v>
      </c>
      <c r="O341" s="3">
        <v>0</v>
      </c>
      <c r="P341" s="3">
        <v>0</v>
      </c>
      <c r="Q341" s="3">
        <v>0</v>
      </c>
      <c r="R341" s="3">
        <v>0</v>
      </c>
      <c r="S341" s="3">
        <v>0</v>
      </c>
      <c r="T341" s="3">
        <v>0</v>
      </c>
      <c r="U341" s="3">
        <v>0</v>
      </c>
      <c r="V341" s="3">
        <v>0</v>
      </c>
      <c r="W341" s="3">
        <v>0</v>
      </c>
      <c r="X341" s="26">
        <v>0</v>
      </c>
      <c r="Y341" s="27">
        <v>0</v>
      </c>
      <c r="Z341" s="27">
        <v>0</v>
      </c>
      <c r="AA341" s="27">
        <v>0</v>
      </c>
      <c r="AB341" s="27">
        <v>0</v>
      </c>
      <c r="AC341" s="27" t="e">
        <v>#DIV/0!</v>
      </c>
      <c r="AD341" s="27" t="e">
        <v>#DIV/0!</v>
      </c>
      <c r="AE341" s="27" t="e">
        <v>#DIV/0!</v>
      </c>
      <c r="AF341" s="27" t="e">
        <v>#DIV/0!</v>
      </c>
      <c r="AG341" s="28" t="e">
        <v>#DIV/0!</v>
      </c>
    </row>
    <row r="342" spans="1:33">
      <c r="B342" t="s">
        <v>79</v>
      </c>
      <c r="C342" s="3">
        <v>0</v>
      </c>
      <c r="D342" s="3">
        <v>0</v>
      </c>
      <c r="E342" s="3">
        <v>0</v>
      </c>
      <c r="F342" s="3">
        <v>0</v>
      </c>
      <c r="G342" s="3">
        <v>0</v>
      </c>
      <c r="H342" s="3">
        <v>0</v>
      </c>
      <c r="I342" s="3">
        <v>0</v>
      </c>
      <c r="J342" s="3">
        <v>0</v>
      </c>
      <c r="K342" s="3">
        <v>0</v>
      </c>
      <c r="L342" s="3">
        <v>0</v>
      </c>
      <c r="M342" s="3">
        <v>0</v>
      </c>
      <c r="N342" s="3">
        <v>0</v>
      </c>
      <c r="O342" s="3">
        <v>0</v>
      </c>
      <c r="P342" s="3">
        <v>0</v>
      </c>
      <c r="Q342" s="3">
        <v>0</v>
      </c>
      <c r="R342" s="3">
        <v>0</v>
      </c>
      <c r="S342" s="3">
        <v>0</v>
      </c>
      <c r="T342" s="3">
        <v>0</v>
      </c>
      <c r="U342" s="3">
        <v>0</v>
      </c>
      <c r="V342" s="3">
        <v>0</v>
      </c>
      <c r="W342" s="3">
        <v>0</v>
      </c>
      <c r="X342" s="26">
        <v>0</v>
      </c>
      <c r="Y342" s="27">
        <v>0</v>
      </c>
      <c r="Z342" s="27">
        <v>0</v>
      </c>
      <c r="AA342" s="27">
        <v>0</v>
      </c>
      <c r="AB342" s="27">
        <v>0</v>
      </c>
      <c r="AC342" s="27" t="e">
        <v>#DIV/0!</v>
      </c>
      <c r="AD342" s="27" t="e">
        <v>#DIV/0!</v>
      </c>
      <c r="AE342" s="27" t="e">
        <v>#DIV/0!</v>
      </c>
      <c r="AF342" s="27" t="e">
        <v>#DIV/0!</v>
      </c>
      <c r="AG342" s="28" t="e">
        <v>#DIV/0!</v>
      </c>
    </row>
    <row r="343" spans="1:33">
      <c r="B343" t="s">
        <v>80</v>
      </c>
      <c r="C343" s="3">
        <v>0</v>
      </c>
      <c r="D343" s="3">
        <v>0</v>
      </c>
      <c r="E343" s="3">
        <v>0</v>
      </c>
      <c r="F343" s="3">
        <v>0</v>
      </c>
      <c r="G343" s="3">
        <v>0</v>
      </c>
      <c r="H343" s="3">
        <v>0</v>
      </c>
      <c r="I343" s="3">
        <v>0</v>
      </c>
      <c r="J343" s="3">
        <v>0</v>
      </c>
      <c r="K343" s="3">
        <v>0</v>
      </c>
      <c r="L343" s="3">
        <v>0</v>
      </c>
      <c r="M343" s="3">
        <v>0</v>
      </c>
      <c r="N343" s="3">
        <v>0</v>
      </c>
      <c r="O343" s="3">
        <v>0</v>
      </c>
      <c r="P343" s="3">
        <v>0</v>
      </c>
      <c r="Q343" s="3">
        <v>0</v>
      </c>
      <c r="R343" s="3">
        <v>0</v>
      </c>
      <c r="S343" s="3">
        <v>0</v>
      </c>
      <c r="T343" s="3">
        <v>0</v>
      </c>
      <c r="U343" s="3">
        <v>0</v>
      </c>
      <c r="V343" s="3">
        <v>0</v>
      </c>
      <c r="W343" s="3">
        <v>0</v>
      </c>
      <c r="X343" s="26">
        <v>0</v>
      </c>
      <c r="Y343" s="27">
        <v>0</v>
      </c>
      <c r="Z343" s="27">
        <v>0</v>
      </c>
      <c r="AA343" s="27">
        <v>0</v>
      </c>
      <c r="AB343" s="27">
        <v>0</v>
      </c>
      <c r="AC343" s="27" t="e">
        <v>#DIV/0!</v>
      </c>
      <c r="AD343" s="27" t="e">
        <v>#DIV/0!</v>
      </c>
      <c r="AE343" s="27" t="e">
        <v>#DIV/0!</v>
      </c>
      <c r="AF343" s="27" t="e">
        <v>#DIV/0!</v>
      </c>
      <c r="AG343" s="28" t="e">
        <v>#DIV/0!</v>
      </c>
    </row>
    <row r="344" spans="1:33">
      <c r="C344">
        <f t="shared" ref="C344:W344" si="8">SUM(C333:C343)</f>
        <v>100</v>
      </c>
      <c r="D344">
        <f t="shared" si="8"/>
        <v>99.999999999999986</v>
      </c>
      <c r="E344">
        <f t="shared" si="8"/>
        <v>100</v>
      </c>
      <c r="F344">
        <f t="shared" si="8"/>
        <v>100</v>
      </c>
      <c r="G344">
        <f t="shared" si="8"/>
        <v>100.00000000000001</v>
      </c>
      <c r="H344">
        <f t="shared" si="8"/>
        <v>100.00000000000001</v>
      </c>
      <c r="I344">
        <f t="shared" si="8"/>
        <v>99.999999999999986</v>
      </c>
      <c r="J344">
        <f t="shared" si="8"/>
        <v>100.00000000000004</v>
      </c>
      <c r="K344">
        <f t="shared" si="8"/>
        <v>100.00000000000001</v>
      </c>
      <c r="L344">
        <f t="shared" si="8"/>
        <v>99.999999999999986</v>
      </c>
      <c r="M344">
        <f t="shared" si="8"/>
        <v>99.999999999999986</v>
      </c>
      <c r="N344">
        <f t="shared" si="8"/>
        <v>99.999999999999986</v>
      </c>
      <c r="O344">
        <f t="shared" si="8"/>
        <v>99.999999999999986</v>
      </c>
      <c r="P344">
        <f t="shared" si="8"/>
        <v>100.00000000000001</v>
      </c>
      <c r="Q344">
        <f t="shared" si="8"/>
        <v>99.999999999999986</v>
      </c>
      <c r="R344">
        <f t="shared" si="8"/>
        <v>99.999999999999986</v>
      </c>
      <c r="S344">
        <f t="shared" si="8"/>
        <v>99.999999999999957</v>
      </c>
      <c r="T344">
        <f t="shared" si="8"/>
        <v>99.999999999999972</v>
      </c>
      <c r="U344">
        <f t="shared" si="8"/>
        <v>100</v>
      </c>
      <c r="V344">
        <f t="shared" si="8"/>
        <v>100</v>
      </c>
      <c r="W344">
        <f t="shared" si="8"/>
        <v>100</v>
      </c>
      <c r="X344" s="29">
        <f t="shared" ref="X344:AG344" si="9">SUM(X333:X343)</f>
        <v>100.00000000000001</v>
      </c>
      <c r="Y344" s="30">
        <f t="shared" si="9"/>
        <v>100</v>
      </c>
      <c r="Z344" s="30">
        <f t="shared" si="9"/>
        <v>100</v>
      </c>
      <c r="AA344" s="30">
        <f t="shared" si="9"/>
        <v>100</v>
      </c>
      <c r="AB344" s="30">
        <f t="shared" si="9"/>
        <v>100</v>
      </c>
      <c r="AC344" s="30" t="e">
        <f t="shared" si="9"/>
        <v>#DIV/0!</v>
      </c>
      <c r="AD344" s="30" t="e">
        <f t="shared" si="9"/>
        <v>#DIV/0!</v>
      </c>
      <c r="AE344" s="30" t="e">
        <f t="shared" si="9"/>
        <v>#DIV/0!</v>
      </c>
      <c r="AF344" s="30" t="e">
        <f t="shared" si="9"/>
        <v>#DIV/0!</v>
      </c>
      <c r="AG344" s="31" t="e">
        <f t="shared" si="9"/>
        <v>#DIV/0!</v>
      </c>
    </row>
    <row r="345" spans="1:33">
      <c r="X345" s="29"/>
      <c r="Y345" s="30"/>
      <c r="Z345" s="30"/>
      <c r="AA345" s="30"/>
      <c r="AB345" s="30"/>
      <c r="AC345" s="30"/>
      <c r="AD345" s="30"/>
      <c r="AE345" s="30"/>
      <c r="AF345" s="30"/>
      <c r="AG345" s="31"/>
    </row>
    <row r="346" spans="1:33" ht="25" customHeight="1">
      <c r="X346" s="77" t="s">
        <v>64</v>
      </c>
      <c r="Y346" s="78"/>
      <c r="Z346" s="78"/>
      <c r="AA346" s="78"/>
      <c r="AB346" s="78"/>
      <c r="AC346" s="78"/>
      <c r="AD346" s="78"/>
      <c r="AE346" s="78"/>
      <c r="AF346" s="78"/>
      <c r="AG346" s="79"/>
    </row>
    <row r="347" spans="1:33" ht="20" customHeight="1">
      <c r="B347" t="s">
        <v>197</v>
      </c>
      <c r="X347" s="63"/>
      <c r="Y347" s="64"/>
      <c r="Z347" s="64"/>
      <c r="AA347" s="64"/>
      <c r="AB347" s="64"/>
      <c r="AC347" s="64"/>
      <c r="AD347" s="64"/>
      <c r="AE347" s="64"/>
      <c r="AF347" s="64"/>
      <c r="AG347" s="64"/>
    </row>
    <row r="348" spans="1:33" ht="20" customHeight="1">
      <c r="B348" t="s">
        <v>198</v>
      </c>
      <c r="X348" s="63"/>
      <c r="Y348" s="64"/>
      <c r="Z348" s="64"/>
      <c r="AA348" s="64"/>
      <c r="AB348" s="64"/>
      <c r="AC348" s="64"/>
      <c r="AD348" s="64"/>
      <c r="AE348" s="64"/>
      <c r="AF348" s="64"/>
      <c r="AG348" s="64"/>
    </row>
    <row r="349" spans="1:33" ht="20" customHeight="1">
      <c r="B349" t="s">
        <v>199</v>
      </c>
      <c r="X349" s="63"/>
      <c r="Y349" s="64"/>
      <c r="Z349" s="64"/>
      <c r="AA349" s="64"/>
      <c r="AB349" s="64"/>
      <c r="AC349" s="64"/>
      <c r="AD349" s="64"/>
      <c r="AE349" s="64"/>
      <c r="AF349" s="64"/>
      <c r="AG349" s="64"/>
    </row>
    <row r="350" spans="1:33" ht="20" customHeight="1">
      <c r="X350" s="63"/>
      <c r="Y350" s="64"/>
      <c r="Z350" s="64"/>
      <c r="AA350" s="64"/>
      <c r="AB350" s="64"/>
      <c r="AC350" s="64"/>
      <c r="AD350" s="64"/>
      <c r="AE350" s="64"/>
      <c r="AF350" s="64"/>
      <c r="AG350" s="64"/>
    </row>
    <row r="352" spans="1:33">
      <c r="A352" s="76" t="s">
        <v>113</v>
      </c>
      <c r="B352" s="76"/>
      <c r="C352" s="76"/>
      <c r="D352" s="76"/>
    </row>
    <row r="353" spans="1:14">
      <c r="A353" s="61" t="s">
        <v>203</v>
      </c>
      <c r="B353" s="61"/>
      <c r="C353" s="61"/>
      <c r="D353" s="61"/>
    </row>
    <row r="354" spans="1:14">
      <c r="B354" t="s">
        <v>67</v>
      </c>
    </row>
    <row r="355" spans="1:14">
      <c r="B355" t="s">
        <v>69</v>
      </c>
    </row>
    <row r="356" spans="1:14">
      <c r="B356" s="58" t="s">
        <v>96</v>
      </c>
      <c r="C356" s="58"/>
      <c r="D356" s="58"/>
      <c r="E356" s="58"/>
      <c r="F356" s="58"/>
      <c r="G356" s="58"/>
      <c r="H356" s="58"/>
      <c r="I356" s="58"/>
      <c r="J356" s="58"/>
      <c r="K356" s="58"/>
      <c r="L356" s="58"/>
      <c r="M356" s="58"/>
    </row>
    <row r="357" spans="1:14">
      <c r="B357" s="9" t="s">
        <v>196</v>
      </c>
      <c r="C357" s="9"/>
      <c r="D357" s="9"/>
      <c r="E357" s="9"/>
      <c r="F357" s="43">
        <v>500</v>
      </c>
      <c r="G357" s="58"/>
      <c r="H357" s="58"/>
      <c r="I357" s="58"/>
      <c r="J357" s="58"/>
      <c r="K357" s="58"/>
      <c r="L357" s="58"/>
      <c r="M357" s="58"/>
      <c r="N357" s="66" t="s">
        <v>202</v>
      </c>
    </row>
    <row r="358" spans="1:14">
      <c r="B358" s="58" t="s">
        <v>195</v>
      </c>
      <c r="C358" s="58"/>
      <c r="D358" s="58"/>
      <c r="E358" s="58"/>
      <c r="F358" s="58">
        <v>300</v>
      </c>
      <c r="G358" s="58"/>
      <c r="H358" s="58"/>
      <c r="I358" s="58"/>
      <c r="J358" s="58"/>
      <c r="K358" s="58"/>
      <c r="L358" s="58"/>
      <c r="M358" s="58"/>
    </row>
    <row r="359" spans="1:14">
      <c r="B359" s="58" t="s">
        <v>179</v>
      </c>
      <c r="C359" s="58"/>
      <c r="D359" s="58"/>
      <c r="E359" s="58"/>
      <c r="F359" s="43">
        <f t="array" ref="F359">49.33/F357</f>
        <v>9.8659999999999998E-2</v>
      </c>
      <c r="G359" s="58"/>
      <c r="H359" s="58"/>
      <c r="I359" s="58"/>
      <c r="J359" s="58"/>
      <c r="K359" s="58"/>
      <c r="L359" s="58"/>
      <c r="M359" s="58"/>
    </row>
    <row r="360" spans="1:14">
      <c r="B360" s="58" t="s">
        <v>177</v>
      </c>
      <c r="C360" s="58"/>
      <c r="D360" s="58"/>
      <c r="E360" s="58"/>
      <c r="F360" s="58"/>
      <c r="G360" s="58"/>
      <c r="H360" s="58"/>
      <c r="I360" s="58"/>
      <c r="J360" s="58"/>
      <c r="K360" s="58"/>
      <c r="L360" s="58"/>
      <c r="M360" s="58"/>
    </row>
    <row r="361" spans="1:14">
      <c r="B361" s="58" t="s">
        <v>158</v>
      </c>
      <c r="C361" s="58"/>
      <c r="D361" s="58"/>
      <c r="E361" s="58"/>
      <c r="F361" s="58"/>
      <c r="G361" s="58"/>
      <c r="H361" s="58"/>
      <c r="I361" s="58"/>
      <c r="J361" s="58"/>
      <c r="K361" s="58"/>
      <c r="L361" s="58"/>
      <c r="M361" s="58"/>
    </row>
    <row r="362" spans="1:14">
      <c r="B362" s="58" t="s">
        <v>180</v>
      </c>
      <c r="C362" s="58"/>
      <c r="D362" s="58"/>
      <c r="E362" s="58"/>
      <c r="F362" s="58"/>
      <c r="G362" s="58"/>
      <c r="H362" s="58"/>
      <c r="I362" s="58"/>
      <c r="J362" s="58"/>
      <c r="K362" s="58"/>
      <c r="L362" s="58"/>
      <c r="M362" s="58"/>
    </row>
    <row r="363" spans="1:14">
      <c r="B363" s="58" t="s">
        <v>181</v>
      </c>
      <c r="C363" s="58"/>
      <c r="D363" s="58"/>
      <c r="E363" s="58"/>
      <c r="F363" s="58"/>
      <c r="G363" s="58"/>
      <c r="H363" s="58"/>
      <c r="I363" s="58"/>
      <c r="J363" s="58"/>
      <c r="K363" s="58"/>
      <c r="L363" s="58"/>
      <c r="M363" s="58"/>
    </row>
    <row r="364" spans="1:14">
      <c r="B364" s="58" t="s">
        <v>182</v>
      </c>
      <c r="C364" s="58"/>
      <c r="D364" s="58"/>
      <c r="E364" s="58"/>
      <c r="F364" s="58"/>
      <c r="G364" s="58"/>
      <c r="H364" s="58"/>
      <c r="I364" s="58"/>
      <c r="J364" s="58"/>
      <c r="K364" s="58"/>
      <c r="L364" s="58"/>
      <c r="M364" s="58"/>
    </row>
    <row r="365" spans="1:14">
      <c r="B365" s="58" t="s">
        <v>183</v>
      </c>
      <c r="C365" s="58"/>
      <c r="D365" s="58"/>
      <c r="E365" s="58"/>
      <c r="F365" s="58"/>
      <c r="G365" s="58"/>
      <c r="H365" s="58"/>
      <c r="I365" s="58"/>
      <c r="J365" s="58"/>
      <c r="K365" s="58"/>
      <c r="L365" s="58"/>
      <c r="M365" s="58"/>
    </row>
    <row r="366" spans="1:14">
      <c r="B366" s="58" t="s">
        <v>184</v>
      </c>
      <c r="C366" s="58"/>
      <c r="D366" s="58"/>
      <c r="E366" s="58"/>
      <c r="F366" s="58"/>
      <c r="G366" s="58"/>
      <c r="H366" s="58"/>
      <c r="I366" s="58"/>
      <c r="J366" s="58"/>
      <c r="K366" s="58"/>
      <c r="L366" s="58"/>
      <c r="M366" s="58"/>
    </row>
    <row r="367" spans="1:14">
      <c r="B367" s="58" t="s">
        <v>185</v>
      </c>
      <c r="C367" s="58"/>
      <c r="D367" s="58"/>
      <c r="E367" s="58"/>
      <c r="F367" s="58"/>
      <c r="G367" s="58"/>
      <c r="H367" s="58"/>
      <c r="I367" s="58"/>
      <c r="J367" s="58"/>
      <c r="K367" s="58"/>
      <c r="L367" s="58"/>
      <c r="M367" s="58"/>
    </row>
    <row r="368" spans="1:14">
      <c r="B368" s="58" t="s">
        <v>186</v>
      </c>
      <c r="C368" s="58"/>
      <c r="D368" s="58"/>
      <c r="E368" s="58"/>
      <c r="F368" s="58"/>
      <c r="G368" s="58"/>
      <c r="H368" s="58"/>
      <c r="I368" s="58"/>
      <c r="J368" s="58"/>
      <c r="K368" s="58"/>
      <c r="L368" s="58"/>
      <c r="M368" s="58"/>
    </row>
    <row r="369" spans="1:33">
      <c r="B369" s="87" t="s">
        <v>187</v>
      </c>
      <c r="C369" s="87"/>
      <c r="D369" s="87"/>
      <c r="E369" s="87"/>
      <c r="F369" s="87"/>
      <c r="G369" s="87"/>
      <c r="H369" s="87"/>
      <c r="I369" s="87"/>
      <c r="J369" s="87"/>
      <c r="K369" s="87"/>
      <c r="L369" s="87"/>
      <c r="M369" s="87"/>
    </row>
    <row r="370" spans="1:33">
      <c r="B370" s="60" t="s">
        <v>188</v>
      </c>
      <c r="C370" s="60"/>
      <c r="D370" s="60"/>
      <c r="E370" s="60"/>
      <c r="F370" s="60"/>
      <c r="G370" s="60"/>
      <c r="H370" s="60"/>
      <c r="I370" s="60"/>
      <c r="J370" s="60"/>
      <c r="K370" s="60"/>
      <c r="L370" s="60"/>
      <c r="M370" s="60"/>
    </row>
    <row r="371" spans="1:33">
      <c r="B371" s="9" t="s">
        <v>159</v>
      </c>
      <c r="F371" s="43">
        <f t="array" ref="F371">1*(0.0000712*76^2.15)</f>
        <v>0.78746129560305977</v>
      </c>
    </row>
    <row r="372" spans="1:33">
      <c r="B372" s="9" t="s">
        <v>142</v>
      </c>
      <c r="F372" s="43">
        <f t="array" ref="F372">F359</f>
        <v>9.8659999999999998E-2</v>
      </c>
    </row>
    <row r="373" spans="1:33">
      <c r="B373" s="9" t="s">
        <v>58</v>
      </c>
      <c r="I373" t="s">
        <v>20</v>
      </c>
      <c r="J373" s="43">
        <f t="array" ref="J373">F372/F371</f>
        <v>0.12528869742663787</v>
      </c>
      <c r="K373" t="s">
        <v>21</v>
      </c>
    </row>
    <row r="375" spans="1:33">
      <c r="A375" s="76" t="s">
        <v>89</v>
      </c>
      <c r="B375" s="76"/>
      <c r="C375" s="76"/>
      <c r="D375" s="76"/>
      <c r="E375" s="76"/>
      <c r="F375" s="76"/>
      <c r="G375" s="76"/>
      <c r="H375" s="76"/>
      <c r="I375" s="3"/>
      <c r="J375" s="3"/>
      <c r="K375" s="3"/>
      <c r="L375" s="3"/>
      <c r="M375" s="3"/>
      <c r="N375" s="3"/>
      <c r="O375" s="3"/>
      <c r="P375" s="3"/>
      <c r="Q375" s="3"/>
      <c r="R375" s="3"/>
      <c r="S375" s="3"/>
      <c r="T375" s="3"/>
      <c r="U375" s="3"/>
      <c r="V375" s="3"/>
      <c r="W375" s="3"/>
    </row>
    <row r="376" spans="1:33">
      <c r="C376" t="s">
        <v>29</v>
      </c>
      <c r="D376" s="3"/>
      <c r="E376" s="3"/>
      <c r="F376" s="3"/>
      <c r="G376" s="3"/>
      <c r="H376" s="3"/>
      <c r="I376" s="3"/>
      <c r="J376" s="3"/>
      <c r="K376" s="3"/>
      <c r="L376" s="3"/>
      <c r="M376" s="3"/>
      <c r="N376" s="3"/>
      <c r="O376" s="3"/>
      <c r="P376" s="3"/>
      <c r="Q376" s="3"/>
      <c r="R376" s="3"/>
      <c r="S376" s="3"/>
      <c r="T376" s="3"/>
      <c r="U376" s="3"/>
      <c r="V376" s="3"/>
      <c r="W376" s="3"/>
    </row>
    <row r="377" spans="1:33">
      <c r="C377" s="1">
        <v>0</v>
      </c>
      <c r="D377" s="1">
        <v>1</v>
      </c>
      <c r="E377" s="1">
        <v>2</v>
      </c>
      <c r="F377" s="1">
        <v>3</v>
      </c>
      <c r="G377" s="1">
        <v>4</v>
      </c>
      <c r="H377" s="1">
        <v>5</v>
      </c>
      <c r="I377" s="1">
        <v>6</v>
      </c>
      <c r="J377" s="1">
        <v>7</v>
      </c>
      <c r="K377" s="1">
        <v>8</v>
      </c>
      <c r="L377" s="1">
        <v>9</v>
      </c>
      <c r="M377" s="1">
        <v>10</v>
      </c>
      <c r="N377">
        <v>11</v>
      </c>
      <c r="O377">
        <v>12</v>
      </c>
      <c r="P377">
        <v>13</v>
      </c>
      <c r="Q377">
        <v>14</v>
      </c>
      <c r="R377">
        <v>15</v>
      </c>
      <c r="S377">
        <v>16</v>
      </c>
      <c r="T377">
        <v>17</v>
      </c>
      <c r="U377">
        <v>18</v>
      </c>
      <c r="V377">
        <v>19</v>
      </c>
      <c r="W377">
        <v>20</v>
      </c>
      <c r="X377">
        <v>21</v>
      </c>
      <c r="Y377">
        <v>22</v>
      </c>
      <c r="Z377">
        <v>23</v>
      </c>
      <c r="AA377">
        <v>24</v>
      </c>
      <c r="AB377">
        <v>25</v>
      </c>
      <c r="AC377">
        <v>26</v>
      </c>
      <c r="AD377">
        <v>27</v>
      </c>
      <c r="AE377">
        <v>28</v>
      </c>
      <c r="AF377">
        <v>29</v>
      </c>
      <c r="AG377">
        <v>30</v>
      </c>
    </row>
    <row r="378" spans="1:33">
      <c r="B378" t="s">
        <v>2</v>
      </c>
      <c r="C378" s="3">
        <f t="array" ref="C378:AG389">C319:AG330*J373</f>
        <v>2.1417397174198127</v>
      </c>
      <c r="D378" s="3">
        <v>1.0708698587099064</v>
      </c>
      <c r="E378" s="3">
        <v>0.53543492935495318</v>
      </c>
      <c r="F378" s="3">
        <v>1.0708698587099064</v>
      </c>
      <c r="G378" s="3">
        <v>1.6063047880648598</v>
      </c>
      <c r="H378" s="3">
        <v>2.1417397174198127</v>
      </c>
      <c r="I378" s="3">
        <v>2.1417397174198127</v>
      </c>
      <c r="J378" s="3">
        <v>1.6063047880648598</v>
      </c>
      <c r="K378" s="3">
        <v>1.0708698587099064</v>
      </c>
      <c r="L378" s="3">
        <v>0.53543492935495318</v>
      </c>
      <c r="M378" s="3">
        <v>1.0708698587099064</v>
      </c>
      <c r="N378" s="3">
        <v>2.1417397174198127</v>
      </c>
      <c r="O378" s="3">
        <v>2.1417397174198127</v>
      </c>
      <c r="P378" s="3">
        <v>2.1417397174198127</v>
      </c>
      <c r="Q378" s="3">
        <v>2.1417397174198127</v>
      </c>
      <c r="R378" s="3">
        <v>2.1417397174198127</v>
      </c>
      <c r="S378" s="3">
        <v>2.1417397174198127</v>
      </c>
      <c r="T378" s="3">
        <v>2.1417397174198127</v>
      </c>
      <c r="U378" s="3">
        <v>2.1417397174198127</v>
      </c>
      <c r="V378" s="3">
        <v>2.1417397174198127</v>
      </c>
      <c r="W378" s="3">
        <v>2.1417397174198127</v>
      </c>
      <c r="X378" s="3">
        <v>0</v>
      </c>
      <c r="Y378" s="3">
        <v>0</v>
      </c>
      <c r="Z378" s="3">
        <v>0</v>
      </c>
      <c r="AA378" s="3">
        <v>0</v>
      </c>
      <c r="AB378" s="3">
        <v>0</v>
      </c>
      <c r="AC378" s="3">
        <v>0</v>
      </c>
      <c r="AD378" s="3">
        <v>0</v>
      </c>
      <c r="AE378" s="3">
        <v>0</v>
      </c>
      <c r="AF378" s="3">
        <v>0</v>
      </c>
      <c r="AG378" s="3">
        <v>0</v>
      </c>
    </row>
    <row r="379" spans="1:33">
      <c r="B379" t="s">
        <v>3</v>
      </c>
      <c r="C379" s="3">
        <v>0</v>
      </c>
      <c r="D379" s="3">
        <v>1.7858680835336813</v>
      </c>
      <c r="E379" s="3">
        <v>0.89293404176684066</v>
      </c>
      <c r="F379" s="3">
        <v>0.35717361670673631</v>
      </c>
      <c r="G379" s="3">
        <v>0.71434723341347262</v>
      </c>
      <c r="H379" s="3">
        <v>1.0715208501202089</v>
      </c>
      <c r="I379" s="3">
        <v>1.4286944668269452</v>
      </c>
      <c r="J379" s="3">
        <v>1.4286944668269452</v>
      </c>
      <c r="K379" s="3">
        <v>1.0715208501202089</v>
      </c>
      <c r="L379" s="3">
        <v>0.71434723341347262</v>
      </c>
      <c r="M379" s="3">
        <v>0.35717361670673631</v>
      </c>
      <c r="N379" s="3">
        <v>0.71434723341347262</v>
      </c>
      <c r="O379" s="3">
        <v>1.2501076584735769</v>
      </c>
      <c r="P379" s="3">
        <v>1.2501076584735769</v>
      </c>
      <c r="Q379" s="3">
        <v>1.2501076584735769</v>
      </c>
      <c r="R379" s="3">
        <v>1.2501076584735769</v>
      </c>
      <c r="S379" s="3">
        <v>1.4286944668269452</v>
      </c>
      <c r="T379" s="3">
        <v>1.4286944668269452</v>
      </c>
      <c r="U379" s="3">
        <v>1.4286944668269452</v>
      </c>
      <c r="V379" s="3">
        <v>1.4286944668269452</v>
      </c>
      <c r="W379" s="3">
        <v>1.4286944668269452</v>
      </c>
      <c r="X379" s="3">
        <v>1.4286944668269452</v>
      </c>
      <c r="Y379" s="3">
        <v>0</v>
      </c>
      <c r="Z379" s="3">
        <v>0</v>
      </c>
      <c r="AA379" s="3">
        <v>0</v>
      </c>
      <c r="AB379" s="3">
        <v>0</v>
      </c>
      <c r="AC379" s="3">
        <v>0</v>
      </c>
      <c r="AD379" s="3">
        <v>0</v>
      </c>
      <c r="AE379" s="3">
        <v>0</v>
      </c>
      <c r="AF379" s="3">
        <v>0</v>
      </c>
      <c r="AG379" s="3">
        <v>0</v>
      </c>
    </row>
    <row r="380" spans="1:33">
      <c r="B380" t="s">
        <v>4</v>
      </c>
      <c r="C380" s="3">
        <v>0</v>
      </c>
      <c r="D380" s="3">
        <v>0</v>
      </c>
      <c r="E380" s="3">
        <v>1.3664239424331874</v>
      </c>
      <c r="F380" s="3">
        <v>0.68321197121659372</v>
      </c>
      <c r="G380" s="3">
        <v>0.27328478848663745</v>
      </c>
      <c r="H380" s="3">
        <v>0.54656957697327491</v>
      </c>
      <c r="I380" s="3">
        <v>0.81985436545991242</v>
      </c>
      <c r="J380" s="3">
        <v>0.87451132315723989</v>
      </c>
      <c r="K380" s="3">
        <v>0.87451132315723989</v>
      </c>
      <c r="L380" s="3">
        <v>0.65588349236792998</v>
      </c>
      <c r="M380" s="3">
        <v>0.43725566157861995</v>
      </c>
      <c r="N380" s="3">
        <v>0.21862783078930997</v>
      </c>
      <c r="O380" s="3">
        <v>0.43725566157861995</v>
      </c>
      <c r="P380" s="3">
        <v>0.66954773179226179</v>
      </c>
      <c r="Q380" s="3">
        <v>0.66954773179226179</v>
      </c>
      <c r="R380" s="3">
        <v>0.66954773179226179</v>
      </c>
      <c r="S380" s="3">
        <v>0.66954773179226179</v>
      </c>
      <c r="T380" s="3">
        <v>1.0931391539465498</v>
      </c>
      <c r="U380" s="3">
        <v>1.0931391539465498</v>
      </c>
      <c r="V380" s="3">
        <v>1.0931391539465498</v>
      </c>
      <c r="W380" s="3">
        <v>1.0931391539465498</v>
      </c>
      <c r="X380" s="3">
        <v>1.0931391539465498</v>
      </c>
      <c r="Y380" s="3">
        <v>1.0931391539465498</v>
      </c>
      <c r="Z380" s="3">
        <v>0</v>
      </c>
      <c r="AA380" s="3">
        <v>0</v>
      </c>
      <c r="AB380" s="3">
        <v>0</v>
      </c>
      <c r="AC380" s="3">
        <v>0</v>
      </c>
      <c r="AD380" s="3">
        <v>0</v>
      </c>
      <c r="AE380" s="3">
        <v>0</v>
      </c>
      <c r="AF380" s="3">
        <v>0</v>
      </c>
      <c r="AG380" s="3">
        <v>0</v>
      </c>
    </row>
    <row r="381" spans="1:33">
      <c r="B381" t="s">
        <v>5</v>
      </c>
      <c r="C381" s="3">
        <v>0</v>
      </c>
      <c r="D381" s="3">
        <v>0</v>
      </c>
      <c r="E381" s="3">
        <v>0</v>
      </c>
      <c r="F381" s="3">
        <v>0.93147820903836698</v>
      </c>
      <c r="G381" s="3">
        <v>0.46573910451918349</v>
      </c>
      <c r="H381" s="3">
        <v>0.18629564180767338</v>
      </c>
      <c r="I381" s="3">
        <v>0.37259128361534677</v>
      </c>
      <c r="J381" s="3">
        <v>0.55888692542302021</v>
      </c>
      <c r="K381" s="3">
        <v>0.47691684302764392</v>
      </c>
      <c r="L381" s="3">
        <v>0.47691684302764392</v>
      </c>
      <c r="M381" s="3">
        <v>0.35768763227073297</v>
      </c>
      <c r="N381" s="3">
        <v>0.23845842151382196</v>
      </c>
      <c r="O381" s="3">
        <v>0.11922921075691098</v>
      </c>
      <c r="P381" s="3">
        <v>0.23845842151382196</v>
      </c>
      <c r="Q381" s="3">
        <v>0.31949702570015986</v>
      </c>
      <c r="R381" s="3">
        <v>0.31949702570015986</v>
      </c>
      <c r="S381" s="3">
        <v>0.31949702570015986</v>
      </c>
      <c r="T381" s="3">
        <v>0.31949702570015986</v>
      </c>
      <c r="U381" s="3">
        <v>0.74518256723069354</v>
      </c>
      <c r="V381" s="3">
        <v>0.74518256723069354</v>
      </c>
      <c r="W381" s="3">
        <v>0.74518256723069354</v>
      </c>
      <c r="X381" s="3">
        <v>0.74518256723069354</v>
      </c>
      <c r="Y381" s="3">
        <v>0.74518256723069354</v>
      </c>
      <c r="Z381" s="3">
        <v>0.74518256723069354</v>
      </c>
      <c r="AA381" s="3">
        <v>0</v>
      </c>
      <c r="AB381" s="3">
        <v>0</v>
      </c>
      <c r="AC381" s="3">
        <v>0</v>
      </c>
      <c r="AD381" s="3">
        <v>0</v>
      </c>
      <c r="AE381" s="3">
        <v>0</v>
      </c>
      <c r="AF381" s="3">
        <v>0</v>
      </c>
      <c r="AG381" s="3">
        <v>0</v>
      </c>
    </row>
    <row r="382" spans="1:33">
      <c r="B382" t="s">
        <v>6</v>
      </c>
      <c r="C382" s="3">
        <v>0</v>
      </c>
      <c r="D382" s="3">
        <v>0</v>
      </c>
      <c r="E382" s="3">
        <v>0</v>
      </c>
      <c r="F382" s="3">
        <v>0</v>
      </c>
      <c r="G382" s="3">
        <v>0.59441350768386714</v>
      </c>
      <c r="H382" s="3">
        <v>0.29720675384193357</v>
      </c>
      <c r="I382" s="3">
        <v>7.1329620922064074E-2</v>
      </c>
      <c r="J382" s="3">
        <v>0.28531848368825624</v>
      </c>
      <c r="K382" s="3">
        <v>0.42797772553238439</v>
      </c>
      <c r="L382" s="3">
        <v>0.24347177274731205</v>
      </c>
      <c r="M382" s="3">
        <v>0.24347177274731205</v>
      </c>
      <c r="N382" s="3">
        <v>0.18260382956048404</v>
      </c>
      <c r="O382" s="3">
        <v>0.12173588637365602</v>
      </c>
      <c r="P382" s="3">
        <v>6.0867943186828012E-2</v>
      </c>
      <c r="Q382" s="3">
        <v>0.12173588637365602</v>
      </c>
      <c r="R382" s="3">
        <v>0.1427186831948965</v>
      </c>
      <c r="S382" s="3">
        <v>0.1427186831948965</v>
      </c>
      <c r="T382" s="3">
        <v>0.1427186831948965</v>
      </c>
      <c r="U382" s="3">
        <v>0.1427186831948965</v>
      </c>
      <c r="V382" s="3">
        <v>0.57063696737651248</v>
      </c>
      <c r="W382" s="3">
        <v>0.57063696737651248</v>
      </c>
      <c r="X382" s="3">
        <v>0.57063696737651248</v>
      </c>
      <c r="Y382" s="3">
        <v>0.57063696737651248</v>
      </c>
      <c r="Z382" s="3">
        <v>0.57063696737651248</v>
      </c>
      <c r="AA382" s="3">
        <v>0.57063696737651248</v>
      </c>
      <c r="AB382" s="3">
        <v>0</v>
      </c>
      <c r="AC382" s="3">
        <v>0</v>
      </c>
      <c r="AD382" s="3">
        <v>0</v>
      </c>
      <c r="AE382" s="3">
        <v>0</v>
      </c>
      <c r="AF382" s="3">
        <v>0</v>
      </c>
      <c r="AG382" s="3">
        <v>0</v>
      </c>
    </row>
    <row r="383" spans="1:33">
      <c r="B383" t="s">
        <v>7</v>
      </c>
      <c r="C383" s="3">
        <v>0</v>
      </c>
      <c r="D383" s="3">
        <v>0</v>
      </c>
      <c r="E383" s="3">
        <v>0</v>
      </c>
      <c r="F383" s="3">
        <v>0</v>
      </c>
      <c r="G383" s="3">
        <v>0</v>
      </c>
      <c r="H383" s="3">
        <v>0.36343222701794631</v>
      </c>
      <c r="I383" s="3">
        <v>0.18171611350897315</v>
      </c>
      <c r="J383" s="3">
        <v>5.2334240690584274E-2</v>
      </c>
      <c r="K383" s="3">
        <v>0.20933696276233704</v>
      </c>
      <c r="L383" s="3">
        <v>0.31400544414350556</v>
      </c>
      <c r="M383" s="3">
        <v>0.11908947214924066</v>
      </c>
      <c r="N383" s="3">
        <v>0.11908947214924066</v>
      </c>
      <c r="O383" s="3">
        <v>8.9317104111930501E-2</v>
      </c>
      <c r="P383" s="3">
        <v>5.9544736074620332E-2</v>
      </c>
      <c r="Q383" s="3">
        <v>2.9772368037310166E-2</v>
      </c>
      <c r="R383" s="3">
        <v>5.9544736074620332E-2</v>
      </c>
      <c r="S383" s="3">
        <v>6.1082054394906229E-2</v>
      </c>
      <c r="T383" s="3">
        <v>6.1082054394906229E-2</v>
      </c>
      <c r="U383" s="3">
        <v>6.1082054394906229E-2</v>
      </c>
      <c r="V383" s="3">
        <v>6.1082054394906229E-2</v>
      </c>
      <c r="W383" s="3">
        <v>0.41867392552467408</v>
      </c>
      <c r="X383" s="3">
        <v>0.41867392552467408</v>
      </c>
      <c r="Y383" s="3">
        <v>0.41867392552467408</v>
      </c>
      <c r="Z383" s="3">
        <v>0.41867392552467408</v>
      </c>
      <c r="AA383" s="3">
        <v>0.41867392552467408</v>
      </c>
      <c r="AB383" s="3">
        <v>0.41867392552467408</v>
      </c>
      <c r="AC383" s="3">
        <v>0</v>
      </c>
      <c r="AD383" s="3">
        <v>0</v>
      </c>
      <c r="AE383" s="3">
        <v>0</v>
      </c>
      <c r="AF383" s="3">
        <v>0</v>
      </c>
      <c r="AG383" s="3">
        <v>0</v>
      </c>
    </row>
    <row r="384" spans="1:33">
      <c r="B384" t="s">
        <v>76</v>
      </c>
      <c r="C384" s="3">
        <v>0</v>
      </c>
      <c r="D384" s="3">
        <v>0</v>
      </c>
      <c r="E384" s="3">
        <v>0</v>
      </c>
      <c r="F384" s="3">
        <v>0</v>
      </c>
      <c r="G384" s="3">
        <v>0</v>
      </c>
      <c r="H384" s="3">
        <v>0</v>
      </c>
      <c r="I384" s="3">
        <v>0</v>
      </c>
      <c r="J384" s="3">
        <v>0</v>
      </c>
      <c r="K384" s="3">
        <v>0</v>
      </c>
      <c r="L384" s="3">
        <v>0</v>
      </c>
      <c r="M384" s="3">
        <v>0</v>
      </c>
      <c r="N384" s="3">
        <v>0</v>
      </c>
      <c r="O384" s="3">
        <v>0</v>
      </c>
      <c r="P384" s="3">
        <v>0</v>
      </c>
      <c r="Q384" s="3">
        <v>0</v>
      </c>
      <c r="R384" s="3">
        <v>0</v>
      </c>
      <c r="S384" s="3">
        <v>0</v>
      </c>
      <c r="T384" s="3">
        <v>0</v>
      </c>
      <c r="U384" s="3">
        <v>0</v>
      </c>
      <c r="V384" s="3">
        <v>0</v>
      </c>
      <c r="W384" s="3">
        <v>0</v>
      </c>
      <c r="X384" s="3">
        <v>0</v>
      </c>
      <c r="Y384" s="3">
        <v>0</v>
      </c>
      <c r="Z384" s="3">
        <v>0</v>
      </c>
      <c r="AA384" s="3">
        <v>0</v>
      </c>
      <c r="AB384" s="3">
        <v>0</v>
      </c>
      <c r="AC384" s="3">
        <v>0</v>
      </c>
      <c r="AD384" s="3">
        <v>0</v>
      </c>
      <c r="AE384" s="3">
        <v>0</v>
      </c>
      <c r="AF384" s="3">
        <v>0</v>
      </c>
      <c r="AG384" s="3">
        <v>0</v>
      </c>
    </row>
    <row r="385" spans="2:33">
      <c r="B385" t="s">
        <v>77</v>
      </c>
      <c r="C385" s="3">
        <v>0</v>
      </c>
      <c r="D385" s="3">
        <v>0</v>
      </c>
      <c r="E385" s="3">
        <v>0</v>
      </c>
      <c r="F385" s="3">
        <v>0</v>
      </c>
      <c r="G385" s="3">
        <v>0</v>
      </c>
      <c r="H385" s="3">
        <v>0</v>
      </c>
      <c r="I385" s="3">
        <v>0</v>
      </c>
      <c r="J385" s="3">
        <v>0</v>
      </c>
      <c r="K385" s="3">
        <v>0</v>
      </c>
      <c r="L385" s="3">
        <v>0</v>
      </c>
      <c r="M385" s="3">
        <v>0</v>
      </c>
      <c r="N385" s="3">
        <v>0</v>
      </c>
      <c r="O385" s="3">
        <v>0</v>
      </c>
      <c r="P385" s="3">
        <v>0</v>
      </c>
      <c r="Q385" s="3">
        <v>0</v>
      </c>
      <c r="R385" s="3">
        <v>0</v>
      </c>
      <c r="S385" s="3">
        <v>0</v>
      </c>
      <c r="T385" s="3">
        <v>0</v>
      </c>
      <c r="U385" s="3">
        <v>0</v>
      </c>
      <c r="V385" s="3">
        <v>0</v>
      </c>
      <c r="W385" s="3">
        <v>0</v>
      </c>
      <c r="X385" s="3">
        <v>0</v>
      </c>
      <c r="Y385" s="3">
        <v>0</v>
      </c>
      <c r="Z385" s="3">
        <v>0</v>
      </c>
      <c r="AA385" s="3">
        <v>0</v>
      </c>
      <c r="AB385" s="3">
        <v>0</v>
      </c>
      <c r="AC385" s="3">
        <v>0</v>
      </c>
      <c r="AD385" s="3">
        <v>0</v>
      </c>
      <c r="AE385" s="3">
        <v>0</v>
      </c>
      <c r="AF385" s="3">
        <v>0</v>
      </c>
      <c r="AG385" s="3">
        <v>0</v>
      </c>
    </row>
    <row r="386" spans="2:33">
      <c r="B386" t="s">
        <v>78</v>
      </c>
      <c r="C386" s="3">
        <v>0</v>
      </c>
      <c r="D386" s="3">
        <v>0</v>
      </c>
      <c r="E386" s="3">
        <v>0</v>
      </c>
      <c r="F386" s="3">
        <v>0</v>
      </c>
      <c r="G386" s="3">
        <v>0</v>
      </c>
      <c r="H386" s="3">
        <v>0</v>
      </c>
      <c r="I386" s="3">
        <v>0</v>
      </c>
      <c r="J386" s="3">
        <v>0</v>
      </c>
      <c r="K386" s="3">
        <v>0</v>
      </c>
      <c r="L386" s="3">
        <v>0</v>
      </c>
      <c r="M386" s="3">
        <v>0</v>
      </c>
      <c r="N386" s="3">
        <v>0</v>
      </c>
      <c r="O386" s="3">
        <v>0</v>
      </c>
      <c r="P386" s="3">
        <v>0</v>
      </c>
      <c r="Q386" s="3">
        <v>0</v>
      </c>
      <c r="R386" s="3">
        <v>0</v>
      </c>
      <c r="S386" s="3">
        <v>0</v>
      </c>
      <c r="T386" s="3">
        <v>0</v>
      </c>
      <c r="U386" s="3">
        <v>0</v>
      </c>
      <c r="V386" s="3">
        <v>0</v>
      </c>
      <c r="W386" s="3">
        <v>0</v>
      </c>
      <c r="X386" s="3">
        <v>0</v>
      </c>
      <c r="Y386" s="3">
        <v>0</v>
      </c>
      <c r="Z386" s="3">
        <v>0</v>
      </c>
      <c r="AA386" s="3">
        <v>0</v>
      </c>
      <c r="AB386" s="3">
        <v>0</v>
      </c>
      <c r="AC386" s="3">
        <v>0</v>
      </c>
      <c r="AD386" s="3">
        <v>0</v>
      </c>
      <c r="AE386" s="3">
        <v>0</v>
      </c>
      <c r="AF386" s="3">
        <v>0</v>
      </c>
      <c r="AG386" s="3">
        <v>0</v>
      </c>
    </row>
    <row r="387" spans="2:33">
      <c r="B387" t="s">
        <v>79</v>
      </c>
      <c r="C387" s="3">
        <v>0</v>
      </c>
      <c r="D387" s="3">
        <v>0</v>
      </c>
      <c r="E387" s="3">
        <v>0</v>
      </c>
      <c r="F387" s="3">
        <v>0</v>
      </c>
      <c r="G387" s="3">
        <v>0</v>
      </c>
      <c r="H387" s="3">
        <v>0</v>
      </c>
      <c r="I387" s="3">
        <v>0</v>
      </c>
      <c r="J387" s="3">
        <v>0</v>
      </c>
      <c r="K387" s="3">
        <v>0</v>
      </c>
      <c r="L387" s="3">
        <v>0</v>
      </c>
      <c r="M387" s="3">
        <v>0</v>
      </c>
      <c r="N387" s="3">
        <v>0</v>
      </c>
      <c r="O387" s="3">
        <v>0</v>
      </c>
      <c r="P387" s="3">
        <v>0</v>
      </c>
      <c r="Q387" s="3">
        <v>0</v>
      </c>
      <c r="R387" s="3">
        <v>0</v>
      </c>
      <c r="S387" s="3">
        <v>0</v>
      </c>
      <c r="T387" s="3">
        <v>0</v>
      </c>
      <c r="U387" s="3">
        <v>0</v>
      </c>
      <c r="V387" s="3">
        <v>0</v>
      </c>
      <c r="W387" s="3">
        <v>0</v>
      </c>
      <c r="X387" s="3">
        <v>0</v>
      </c>
      <c r="Y387" s="3">
        <v>0</v>
      </c>
      <c r="Z387" s="3">
        <v>0</v>
      </c>
      <c r="AA387" s="3">
        <v>0</v>
      </c>
      <c r="AB387" s="3">
        <v>0</v>
      </c>
      <c r="AC387" s="3">
        <v>0</v>
      </c>
      <c r="AD387" s="3">
        <v>0</v>
      </c>
      <c r="AE387" s="3">
        <v>0</v>
      </c>
      <c r="AF387" s="3">
        <v>0</v>
      </c>
      <c r="AG387" s="3">
        <v>0</v>
      </c>
    </row>
    <row r="388" spans="2:33">
      <c r="B388" t="s">
        <v>80</v>
      </c>
      <c r="C388" s="3">
        <v>0</v>
      </c>
      <c r="D388" s="3">
        <v>0</v>
      </c>
      <c r="E388" s="3">
        <v>0</v>
      </c>
      <c r="F388" s="3">
        <v>0</v>
      </c>
      <c r="G388" s="3">
        <v>0</v>
      </c>
      <c r="H388" s="3">
        <v>0</v>
      </c>
      <c r="I388" s="3">
        <v>0</v>
      </c>
      <c r="J388" s="3">
        <v>0</v>
      </c>
      <c r="K388" s="3">
        <v>0</v>
      </c>
      <c r="L388" s="3">
        <v>0</v>
      </c>
      <c r="M388" s="3">
        <v>0</v>
      </c>
      <c r="N388" s="3">
        <v>0</v>
      </c>
      <c r="O388" s="3">
        <v>0</v>
      </c>
      <c r="P388" s="3">
        <v>0</v>
      </c>
      <c r="Q388" s="3">
        <v>0</v>
      </c>
      <c r="R388" s="3">
        <v>0</v>
      </c>
      <c r="S388" s="3">
        <v>0</v>
      </c>
      <c r="T388" s="3">
        <v>0</v>
      </c>
      <c r="U388" s="3">
        <v>0</v>
      </c>
      <c r="V388" s="3">
        <v>0</v>
      </c>
      <c r="W388" s="3">
        <v>0</v>
      </c>
      <c r="X388" s="3">
        <v>0</v>
      </c>
      <c r="Y388" s="3">
        <v>0</v>
      </c>
      <c r="Z388" s="3">
        <v>0</v>
      </c>
      <c r="AA388" s="3">
        <v>0</v>
      </c>
      <c r="AB388" s="3">
        <v>0</v>
      </c>
      <c r="AC388" s="3">
        <v>0</v>
      </c>
      <c r="AD388" s="3">
        <v>0</v>
      </c>
      <c r="AE388" s="3">
        <v>0</v>
      </c>
      <c r="AF388" s="3">
        <v>0</v>
      </c>
      <c r="AG388" s="3">
        <v>0</v>
      </c>
    </row>
    <row r="389" spans="2:33" ht="25" customHeight="1">
      <c r="B389" s="1" t="s">
        <v>32</v>
      </c>
      <c r="C389" s="3">
        <v>2.1417397174198127</v>
      </c>
      <c r="D389" s="3">
        <v>2.8567379422435879</v>
      </c>
      <c r="E389" s="3">
        <v>2.7947929135549812</v>
      </c>
      <c r="F389" s="3">
        <v>3.0427336556716034</v>
      </c>
      <c r="G389" s="3">
        <v>3.6540894221680205</v>
      </c>
      <c r="H389" s="3">
        <v>4.6067647671808496</v>
      </c>
      <c r="I389" s="3">
        <v>5.0159255677530554</v>
      </c>
      <c r="J389" s="3">
        <v>4.8060502278509043</v>
      </c>
      <c r="K389" s="3">
        <v>4.1311335633097199</v>
      </c>
      <c r="L389" s="3">
        <v>2.9400597150548169</v>
      </c>
      <c r="M389" s="3">
        <v>2.5855480141625486</v>
      </c>
      <c r="N389" s="3">
        <v>3.6148665048461424</v>
      </c>
      <c r="O389" s="3">
        <v>4.159385238714508</v>
      </c>
      <c r="P389" s="3">
        <v>4.4202662084609212</v>
      </c>
      <c r="Q389" s="3">
        <v>4.5324003877967778</v>
      </c>
      <c r="R389" s="3">
        <v>4.5831555526553283</v>
      </c>
      <c r="S389" s="3">
        <v>4.7632796793289831</v>
      </c>
      <c r="T389" s="3">
        <v>5.1868711014832716</v>
      </c>
      <c r="U389" s="3">
        <v>5.6125566430138045</v>
      </c>
      <c r="V389" s="3">
        <v>6.0404749271954206</v>
      </c>
      <c r="W389" s="3">
        <v>6.3980667983251882</v>
      </c>
      <c r="X389" s="3">
        <v>4.2563270809053755</v>
      </c>
      <c r="Y389" s="3">
        <v>2.8276326140784303</v>
      </c>
      <c r="Z389" s="3">
        <v>1.7344934601318802</v>
      </c>
      <c r="AA389" s="3">
        <v>0.98931089290118668</v>
      </c>
      <c r="AB389" s="3">
        <v>0.41867392552467408</v>
      </c>
      <c r="AC389" s="3">
        <v>0</v>
      </c>
      <c r="AD389" s="3">
        <v>0</v>
      </c>
      <c r="AE389" s="3">
        <v>0</v>
      </c>
      <c r="AF389" s="3">
        <v>0</v>
      </c>
      <c r="AG389" s="3">
        <v>0</v>
      </c>
    </row>
    <row r="391" spans="2:33">
      <c r="B391" t="s">
        <v>82</v>
      </c>
    </row>
    <row r="392" spans="2:33">
      <c r="B392" t="s">
        <v>91</v>
      </c>
      <c r="C392" s="3"/>
      <c r="D392" s="3"/>
      <c r="E392" s="3"/>
      <c r="F392" s="3"/>
      <c r="G392" s="3"/>
      <c r="H392" s="3"/>
      <c r="I392" s="3"/>
      <c r="J392" s="3"/>
      <c r="K392" s="3"/>
      <c r="L392" s="3"/>
      <c r="M392" s="3"/>
      <c r="N392" s="3"/>
      <c r="O392" s="3"/>
      <c r="P392" s="3"/>
      <c r="Q392" s="3"/>
      <c r="R392" s="3"/>
      <c r="S392" s="3"/>
      <c r="T392" s="3"/>
      <c r="U392" s="3"/>
      <c r="V392" s="3"/>
      <c r="W392" s="3"/>
    </row>
    <row r="393" spans="2:33">
      <c r="B393" t="s">
        <v>81</v>
      </c>
      <c r="C393" s="3"/>
      <c r="D393" s="3"/>
      <c r="E393" s="3"/>
      <c r="F393" s="3"/>
      <c r="G393" s="3"/>
      <c r="H393" s="3"/>
      <c r="I393" s="3"/>
      <c r="J393" s="3"/>
      <c r="K393" s="3"/>
      <c r="L393" s="3"/>
      <c r="M393" s="3"/>
      <c r="N393" s="3"/>
      <c r="O393" s="3"/>
      <c r="P393" s="3"/>
      <c r="Q393" s="3"/>
      <c r="R393" s="3"/>
      <c r="S393" s="3"/>
      <c r="T393" s="3"/>
      <c r="U393" s="3"/>
      <c r="V393" s="3"/>
      <c r="W393" s="3"/>
    </row>
    <row r="394" spans="2:33">
      <c r="B394">
        <f t="array" ref="B394:B396">B275:B276</f>
        <v>0</v>
      </c>
      <c r="C394" s="3"/>
      <c r="D394" s="3"/>
      <c r="E394" s="3"/>
      <c r="F394" s="3"/>
      <c r="G394" s="3"/>
      <c r="H394" s="3"/>
      <c r="I394" s="3"/>
      <c r="J394" s="3"/>
      <c r="K394" s="3"/>
      <c r="L394" s="3"/>
      <c r="M394" s="3"/>
      <c r="N394" s="3"/>
      <c r="O394" s="3"/>
      <c r="P394" s="3"/>
      <c r="Q394" s="3"/>
      <c r="R394" s="3"/>
      <c r="S394" s="3"/>
      <c r="T394" s="3"/>
      <c r="U394" s="3"/>
      <c r="V394" s="3"/>
      <c r="W394" s="3"/>
    </row>
    <row r="395" spans="2:33">
      <c r="B395" s="43" t="str">
        <v>length to weight conversion: Biomass (g) = 0.0000712 * shell length (mm)^2.15, R^2 = 0.80 from Mann, Southworth, Harding and Wesson (2009, JSR 28:193-220)</v>
      </c>
      <c r="N395" s="3"/>
      <c r="O395" s="3"/>
      <c r="P395" s="3"/>
      <c r="Q395" s="3"/>
      <c r="R395" s="3"/>
      <c r="S395" s="3"/>
      <c r="T395" s="3"/>
      <c r="U395" s="3"/>
      <c r="V395" s="3"/>
      <c r="W395" s="3"/>
    </row>
    <row r="396" spans="2:33">
      <c r="B396" t="e">
        <v>#N/A</v>
      </c>
      <c r="N396" s="3"/>
      <c r="O396" s="3"/>
      <c r="P396" s="3"/>
      <c r="Q396" s="3"/>
      <c r="R396" s="3"/>
      <c r="S396" s="3"/>
      <c r="T396" s="3"/>
      <c r="U396" s="3"/>
      <c r="V396" s="3"/>
      <c r="W396" s="3"/>
    </row>
    <row r="397" spans="2:33">
      <c r="B397" t="str">
        <f t="array" ref="B397:M400">B277:M280</f>
        <v>age class</v>
      </c>
      <c r="C397">
        <v>0.33</v>
      </c>
      <c r="D397">
        <v>1.33</v>
      </c>
      <c r="E397">
        <v>2.33</v>
      </c>
      <c r="F397">
        <v>3.33</v>
      </c>
      <c r="G397">
        <v>4.33</v>
      </c>
      <c r="H397">
        <v>5.33</v>
      </c>
      <c r="I397">
        <v>6.33</v>
      </c>
      <c r="J397">
        <v>7.33</v>
      </c>
      <c r="K397">
        <v>8.33</v>
      </c>
      <c r="L397">
        <v>9.33</v>
      </c>
      <c r="M397">
        <v>10.33</v>
      </c>
      <c r="N397" s="3"/>
      <c r="O397" s="3"/>
      <c r="P397" s="3"/>
      <c r="Q397" s="3"/>
      <c r="R397" s="3"/>
      <c r="S397" s="3"/>
      <c r="T397" s="3"/>
      <c r="U397" s="3"/>
      <c r="V397" s="3"/>
      <c r="W397" s="3"/>
    </row>
    <row r="398" spans="2:33">
      <c r="B398" t="str">
        <v>length (mm)</v>
      </c>
      <c r="C398" s="46">
        <v>37.347999999999999</v>
      </c>
      <c r="D398" s="46">
        <v>58.948000000000008</v>
      </c>
      <c r="E398" s="46">
        <v>80.548000000000002</v>
      </c>
      <c r="F398" s="46">
        <v>102.14800000000001</v>
      </c>
      <c r="G398" s="46">
        <v>123.748</v>
      </c>
      <c r="H398" s="46">
        <v>145.34800000000001</v>
      </c>
      <c r="I398" s="46">
        <v>145.34800000000001</v>
      </c>
      <c r="J398" s="46">
        <v>145.34800000000001</v>
      </c>
      <c r="K398" s="46">
        <v>145.34800000000001</v>
      </c>
      <c r="L398" s="46">
        <v>145.34800000000001</v>
      </c>
      <c r="M398" s="46">
        <v>145.34800000000001</v>
      </c>
      <c r="N398" s="3"/>
      <c r="O398" s="3"/>
      <c r="P398" s="3"/>
      <c r="Q398" s="3"/>
      <c r="R398" s="3"/>
      <c r="S398" s="3"/>
      <c r="T398" s="3"/>
      <c r="U398" s="3"/>
      <c r="V398" s="3"/>
      <c r="W398" s="3"/>
    </row>
    <row r="399" spans="2:33">
      <c r="B399" t="str">
        <v xml:space="preserve">weight (g) </v>
      </c>
      <c r="C399" s="45">
        <v>0.17094436780092612</v>
      </c>
      <c r="D399" s="45">
        <v>0.4560248451647182</v>
      </c>
      <c r="E399" s="45">
        <v>0.89227295708504195</v>
      </c>
      <c r="F399" s="45">
        <v>1.4870453368258651</v>
      </c>
      <c r="G399" s="45">
        <v>2.2461414339427472</v>
      </c>
      <c r="H399" s="45">
        <v>3.1743840849914635</v>
      </c>
      <c r="I399" s="45">
        <v>3.1743840849914635</v>
      </c>
      <c r="J399" s="45">
        <v>3.1743840849914635</v>
      </c>
      <c r="K399" s="45">
        <v>3.1743840849914635</v>
      </c>
      <c r="L399" s="45">
        <v>3.1743840849914635</v>
      </c>
      <c r="M399" s="45">
        <v>3.1743840849914635</v>
      </c>
      <c r="N399" s="3"/>
      <c r="O399" s="3"/>
      <c r="P399" s="3"/>
      <c r="Q399" s="3"/>
      <c r="R399" s="3"/>
      <c r="S399" s="3"/>
      <c r="T399" s="3"/>
      <c r="U399" s="3"/>
      <c r="V399" s="3"/>
      <c r="W399" s="3"/>
    </row>
    <row r="400" spans="2:33">
      <c r="B400" t="str">
        <v>production (g/y/ind)</v>
      </c>
      <c r="C400" s="45">
        <v>0.17094436780092612</v>
      </c>
      <c r="D400" s="45">
        <v>0.28508047736379205</v>
      </c>
      <c r="E400" s="45">
        <v>0.43624811192032376</v>
      </c>
      <c r="F400" s="45">
        <v>0.5947723797408232</v>
      </c>
      <c r="G400" s="45">
        <v>0.75909609711688208</v>
      </c>
      <c r="H400" s="45">
        <v>0.92824265104871628</v>
      </c>
      <c r="I400" s="45">
        <v>0</v>
      </c>
      <c r="J400" s="45">
        <v>0</v>
      </c>
      <c r="K400" s="45">
        <v>0</v>
      </c>
      <c r="L400" s="45">
        <v>0</v>
      </c>
      <c r="M400" s="45">
        <v>0</v>
      </c>
      <c r="N400" s="3"/>
      <c r="O400" s="3"/>
      <c r="P400" s="3"/>
      <c r="Q400" s="3"/>
      <c r="R400" s="3"/>
      <c r="S400" s="3"/>
      <c r="T400" s="3"/>
      <c r="U400" s="3"/>
      <c r="V400" s="3"/>
      <c r="W400" s="3"/>
    </row>
    <row r="401" spans="2:34">
      <c r="B401" t="s">
        <v>74</v>
      </c>
      <c r="C401" s="43">
        <f t="array" ref="C401:M402">C399:M400*J373</f>
        <v>2.1417397174198129E-2</v>
      </c>
      <c r="D401" s="43">
        <v>5.7134758844871764E-2</v>
      </c>
      <c r="E401" s="43">
        <v>0.11179171654219926</v>
      </c>
      <c r="F401" s="43">
        <v>0.1863099732652686</v>
      </c>
      <c r="G401" s="43">
        <v>0.28141613449468739</v>
      </c>
      <c r="H401" s="43">
        <v>0.39771444714043019</v>
      </c>
      <c r="I401" s="43">
        <v>0.39771444714043019</v>
      </c>
      <c r="J401" s="43">
        <v>0.39771444714043019</v>
      </c>
      <c r="K401" s="43">
        <v>0.39771444714043019</v>
      </c>
      <c r="L401" s="43">
        <v>0.39771444714043019</v>
      </c>
      <c r="M401" s="43">
        <v>0.39771444714043019</v>
      </c>
      <c r="N401" s="3"/>
      <c r="O401" s="3"/>
      <c r="P401" s="3"/>
      <c r="Q401" s="3"/>
      <c r="R401" s="3"/>
      <c r="S401" s="3"/>
      <c r="T401" s="3">
        <v>8.0631283098839795E-2</v>
      </c>
      <c r="U401" s="3">
        <v>0.46194464512608757</v>
      </c>
      <c r="V401" s="3">
        <v>1.195085773088485</v>
      </c>
      <c r="W401" s="3">
        <v>2.3049681513952436</v>
      </c>
      <c r="X401">
        <v>3.8095121840615347</v>
      </c>
      <c r="Y401">
        <v>5.7143938359206521</v>
      </c>
      <c r="Z401">
        <v>8.0423945481815</v>
      </c>
      <c r="AA401">
        <v>8.0423945481815</v>
      </c>
      <c r="AB401">
        <v>8.0423945481815</v>
      </c>
      <c r="AC401">
        <v>8.0423945481815</v>
      </c>
      <c r="AD401">
        <v>8.0423945481815</v>
      </c>
    </row>
    <row r="402" spans="2:34" ht="25" customHeight="1">
      <c r="B402" s="1" t="s">
        <v>75</v>
      </c>
      <c r="C402" s="43">
        <v>2.1417397174198129E-2</v>
      </c>
      <c r="D402" s="43">
        <v>3.5717361670673631E-2</v>
      </c>
      <c r="E402" s="43">
        <v>5.4656957697327493E-2</v>
      </c>
      <c r="F402" s="43">
        <v>7.4518256723069359E-2</v>
      </c>
      <c r="G402" s="43">
        <v>9.5106161229418756E-2</v>
      </c>
      <c r="H402" s="43">
        <v>0.11629831264574281</v>
      </c>
      <c r="I402" s="43">
        <v>0</v>
      </c>
      <c r="J402" s="43">
        <v>0</v>
      </c>
      <c r="K402" s="43">
        <v>0</v>
      </c>
      <c r="L402" s="43">
        <v>0</v>
      </c>
      <c r="M402" s="43">
        <v>0</v>
      </c>
      <c r="N402" s="3"/>
      <c r="O402" s="3"/>
      <c r="P402" s="3"/>
      <c r="Q402" s="3"/>
      <c r="R402" s="3"/>
      <c r="S402" s="3"/>
      <c r="T402" s="3"/>
      <c r="U402" s="3"/>
      <c r="V402" s="3"/>
      <c r="W402" s="3"/>
    </row>
    <row r="403" spans="2:34">
      <c r="C403" s="3"/>
      <c r="D403" s="3"/>
      <c r="E403" s="3"/>
      <c r="F403" s="3"/>
      <c r="G403" s="3"/>
      <c r="H403" s="3"/>
      <c r="I403" s="3"/>
      <c r="J403" s="3"/>
      <c r="K403" s="3"/>
      <c r="L403" s="3"/>
      <c r="M403" s="3"/>
      <c r="N403" s="3"/>
      <c r="O403" s="3"/>
      <c r="P403" s="3"/>
      <c r="Q403" s="3"/>
      <c r="R403" s="3"/>
      <c r="S403" s="3"/>
      <c r="T403" s="3"/>
      <c r="U403" s="3"/>
      <c r="V403" s="3"/>
      <c r="W403" s="3"/>
    </row>
    <row r="404" spans="2:34">
      <c r="B404" t="s">
        <v>146</v>
      </c>
      <c r="C404" s="3"/>
      <c r="D404" s="3"/>
      <c r="E404" s="3"/>
      <c r="F404" s="3"/>
      <c r="G404" s="3"/>
      <c r="H404" s="3"/>
      <c r="I404" s="3"/>
      <c r="J404" s="3"/>
      <c r="K404" s="3"/>
      <c r="L404" s="3"/>
      <c r="M404" s="3"/>
      <c r="N404" s="3"/>
      <c r="O404" s="3"/>
      <c r="P404" s="3"/>
      <c r="Q404" s="3"/>
      <c r="R404" s="3"/>
      <c r="S404" s="3"/>
      <c r="T404" s="3"/>
      <c r="U404" s="3"/>
      <c r="V404" s="3"/>
      <c r="W404" s="3"/>
    </row>
    <row r="405" spans="2:34">
      <c r="C405" t="s">
        <v>29</v>
      </c>
      <c r="D405" s="3"/>
      <c r="E405" s="3"/>
      <c r="F405" s="3"/>
      <c r="G405" s="3"/>
      <c r="H405" s="3"/>
      <c r="I405" s="3"/>
      <c r="J405" s="3"/>
      <c r="K405" s="3"/>
      <c r="L405" s="3"/>
      <c r="M405" s="3"/>
      <c r="N405" s="3"/>
      <c r="O405" s="3"/>
      <c r="P405" s="3"/>
      <c r="Q405" s="3"/>
      <c r="R405" s="3"/>
      <c r="S405" s="3"/>
      <c r="T405" s="3"/>
      <c r="U405" s="3"/>
      <c r="V405" s="3"/>
      <c r="W405" s="3"/>
    </row>
    <row r="406" spans="2:34">
      <c r="C406" s="1">
        <v>0</v>
      </c>
      <c r="D406" s="1">
        <v>1</v>
      </c>
      <c r="E406" s="1">
        <v>2</v>
      </c>
      <c r="F406" s="1">
        <v>3</v>
      </c>
      <c r="G406" s="1">
        <v>4</v>
      </c>
      <c r="H406" s="1">
        <v>5</v>
      </c>
      <c r="I406" s="1">
        <v>6</v>
      </c>
      <c r="J406" s="1">
        <v>7</v>
      </c>
      <c r="K406" s="1">
        <v>8</v>
      </c>
      <c r="L406" s="1">
        <v>9</v>
      </c>
      <c r="M406" s="1">
        <v>10</v>
      </c>
      <c r="N406">
        <v>11</v>
      </c>
      <c r="O406">
        <v>12</v>
      </c>
      <c r="P406">
        <v>13</v>
      </c>
      <c r="Q406">
        <v>14</v>
      </c>
      <c r="R406">
        <v>15</v>
      </c>
      <c r="S406">
        <v>16</v>
      </c>
      <c r="T406">
        <v>17</v>
      </c>
      <c r="U406">
        <v>18</v>
      </c>
      <c r="V406">
        <v>19</v>
      </c>
      <c r="W406">
        <v>20</v>
      </c>
      <c r="X406">
        <v>21</v>
      </c>
      <c r="Y406">
        <v>22</v>
      </c>
      <c r="Z406">
        <v>23</v>
      </c>
      <c r="AA406">
        <v>24</v>
      </c>
      <c r="AB406">
        <v>25</v>
      </c>
      <c r="AC406">
        <v>26</v>
      </c>
      <c r="AD406">
        <v>27</v>
      </c>
      <c r="AE406">
        <v>28</v>
      </c>
      <c r="AF406">
        <v>29</v>
      </c>
      <c r="AG406">
        <v>30</v>
      </c>
    </row>
    <row r="407" spans="2:34">
      <c r="B407" t="s">
        <v>34</v>
      </c>
      <c r="D407" s="3">
        <f t="array" ref="D407:M407">(C169:L169-D169:M169)*C401:L401</f>
        <v>1.0708698587099064</v>
      </c>
      <c r="E407" s="3">
        <v>1.4283689711217942</v>
      </c>
      <c r="F407" s="3">
        <v>1.3973964567774908</v>
      </c>
      <c r="G407" s="3">
        <v>1.1644373329079287</v>
      </c>
      <c r="H407" s="3">
        <v>0.8794254202958981</v>
      </c>
      <c r="I407" s="3">
        <v>0.49714305892553773</v>
      </c>
      <c r="J407" s="3">
        <v>0.29828583535532266</v>
      </c>
      <c r="K407" s="3">
        <v>0.17897150121319361</v>
      </c>
      <c r="L407" s="3">
        <v>0.10738290072791613</v>
      </c>
      <c r="M407" s="3">
        <v>6.4429740436749691E-2</v>
      </c>
      <c r="N407" s="3"/>
      <c r="O407" s="3"/>
      <c r="P407" s="3"/>
      <c r="Q407" s="3"/>
      <c r="R407" s="3"/>
      <c r="S407" s="3"/>
      <c r="T407" s="3"/>
      <c r="U407" s="3"/>
      <c r="V407" s="3"/>
      <c r="W407" s="3"/>
    </row>
    <row r="408" spans="2:34">
      <c r="B408" t="s">
        <v>33</v>
      </c>
      <c r="D408" s="3"/>
      <c r="E408" s="3">
        <f t="array" ref="E408:N408">(C170:L170-D170:M170)*C401:L401</f>
        <v>0.53543492935495318</v>
      </c>
      <c r="F408" s="3">
        <v>0.71418448556089709</v>
      </c>
      <c r="G408" s="3">
        <v>0.6986982283887454</v>
      </c>
      <c r="H408" s="3">
        <v>0.58221866645396436</v>
      </c>
      <c r="I408" s="3">
        <v>0.43971271014794905</v>
      </c>
      <c r="J408" s="3">
        <v>0.18642864709707666</v>
      </c>
      <c r="K408" s="3">
        <v>0.17400007062393821</v>
      </c>
      <c r="L408" s="3">
        <v>0.10440004237436293</v>
      </c>
      <c r="M408" s="3">
        <v>6.264002542461776E-2</v>
      </c>
      <c r="N408" s="3">
        <v>3.7584015254770654E-2</v>
      </c>
      <c r="O408" s="3"/>
      <c r="P408" s="3"/>
      <c r="Q408" s="3"/>
      <c r="R408" s="3"/>
      <c r="S408" s="3"/>
      <c r="T408" s="3"/>
      <c r="U408" s="3"/>
      <c r="V408" s="3"/>
      <c r="W408" s="3"/>
    </row>
    <row r="409" spans="2:34">
      <c r="B409" t="s">
        <v>35</v>
      </c>
      <c r="D409" s="3"/>
      <c r="E409" s="3"/>
      <c r="F409" s="3">
        <f t="array" ref="F409:O409">(C171:L171-D171:M171)*C401:L401</f>
        <v>0.32126095761297196</v>
      </c>
      <c r="G409" s="3">
        <v>0.28567379422435879</v>
      </c>
      <c r="H409" s="3">
        <v>0.27947929135549815</v>
      </c>
      <c r="I409" s="3">
        <v>0.32604245321422004</v>
      </c>
      <c r="J409" s="3">
        <v>8.4424840348406235E-2</v>
      </c>
      <c r="K409" s="3">
        <v>5.3691450363958101E-2</v>
      </c>
      <c r="L409" s="3">
        <v>5.0112020339694203E-2</v>
      </c>
      <c r="M409" s="3">
        <v>3.0067212203816522E-2</v>
      </c>
      <c r="N409" s="3">
        <v>1.8040327322289912E-2</v>
      </c>
      <c r="O409" s="3">
        <v>1.0824196393373949E-2</v>
      </c>
      <c r="P409" s="3"/>
      <c r="Q409" s="3"/>
      <c r="R409" s="3"/>
      <c r="S409" s="3"/>
      <c r="T409" s="3"/>
      <c r="U409" s="3"/>
      <c r="V409" s="3"/>
      <c r="W409" s="3"/>
    </row>
    <row r="410" spans="2:34">
      <c r="B410" t="s">
        <v>36</v>
      </c>
      <c r="D410" s="3"/>
      <c r="E410" s="3"/>
      <c r="F410" s="3"/>
      <c r="G410" s="3">
        <f t="array" ref="G410:P410">(C172:L172-D172:M172)*C401:L401</f>
        <v>0.64252191522594393</v>
      </c>
      <c r="H410" s="3">
        <v>0.57134758844871758</v>
      </c>
      <c r="I410" s="3">
        <v>0.5589585827109963</v>
      </c>
      <c r="J410" s="3">
        <v>0.3726199465305372</v>
      </c>
      <c r="K410" s="3">
        <v>0.33769936139362494</v>
      </c>
      <c r="L410" s="3">
        <v>0.28635440194110973</v>
      </c>
      <c r="M410" s="3">
        <v>0.17181264116466582</v>
      </c>
      <c r="N410" s="3">
        <v>0.1030875846987995</v>
      </c>
      <c r="O410" s="3">
        <v>6.1852550819279699E-2</v>
      </c>
      <c r="P410" s="3">
        <v>3.7111530491567811E-2</v>
      </c>
      <c r="Q410" s="3"/>
      <c r="R410" s="3"/>
      <c r="S410" s="3"/>
      <c r="T410" s="3"/>
      <c r="U410" s="3"/>
      <c r="V410" s="3"/>
      <c r="W410" s="3"/>
    </row>
    <row r="411" spans="2:34">
      <c r="B411" t="s">
        <v>37</v>
      </c>
      <c r="D411" s="3"/>
      <c r="E411" s="3"/>
      <c r="F411" s="3"/>
      <c r="G411" s="3"/>
      <c r="H411" s="3">
        <f t="array" ref="H411:Q411">(C173:L173-D173:M173)*C401:L401</f>
        <v>0.96378287283891584</v>
      </c>
      <c r="I411" s="3">
        <v>0.85702138267307648</v>
      </c>
      <c r="J411" s="3">
        <v>0.83843787406649439</v>
      </c>
      <c r="K411" s="3">
        <v>0.55892991979580575</v>
      </c>
      <c r="L411" s="3">
        <v>0.50654904209043738</v>
      </c>
      <c r="M411" s="3">
        <v>0.42953160291166453</v>
      </c>
      <c r="N411" s="3">
        <v>0.25771896174699876</v>
      </c>
      <c r="O411" s="3">
        <v>0.15463137704819924</v>
      </c>
      <c r="P411" s="3">
        <v>9.2778826228919545E-2</v>
      </c>
      <c r="Q411" s="3">
        <v>5.5667295737351727E-2</v>
      </c>
      <c r="R411" s="3"/>
      <c r="S411" s="3"/>
      <c r="T411" s="3"/>
      <c r="U411" s="3"/>
      <c r="V411" s="3"/>
      <c r="W411" s="3"/>
      <c r="X411" s="3"/>
      <c r="Y411" s="3"/>
      <c r="Z411" s="3"/>
      <c r="AA411" s="3"/>
      <c r="AB411" s="3"/>
      <c r="AC411" s="3"/>
      <c r="AD411" s="3"/>
      <c r="AE411" s="3"/>
      <c r="AF411" s="3"/>
      <c r="AG411" s="3"/>
      <c r="AH411" s="3"/>
    </row>
    <row r="412" spans="2:34">
      <c r="B412" t="s">
        <v>38</v>
      </c>
      <c r="D412" s="3"/>
      <c r="E412" s="3"/>
      <c r="F412" s="3"/>
      <c r="G412" s="3"/>
      <c r="H412" s="3"/>
      <c r="I412" s="3">
        <f t="array" ref="I412:R412">(C174:L174-D174:M174)*C401:M401+M401</f>
        <v>1.682758277592318</v>
      </c>
      <c r="J412" s="3">
        <v>1.7689486594173525</v>
      </c>
      <c r="K412" s="3">
        <v>1.470914925945543</v>
      </c>
      <c r="L412" s="3">
        <v>1.1131447444790616</v>
      </c>
      <c r="M412" s="3">
        <v>0.82996962972427002</v>
      </c>
      <c r="N412" s="3">
        <v>0.64207020346351051</v>
      </c>
      <c r="O412" s="3">
        <v>0.49545674966966236</v>
      </c>
      <c r="P412" s="3">
        <v>0.43681136815212307</v>
      </c>
      <c r="Q412" s="3">
        <v>0.41335321554510734</v>
      </c>
      <c r="R412" s="3">
        <v>0.40396995450230105</v>
      </c>
      <c r="S412" s="3"/>
      <c r="T412" s="3"/>
      <c r="U412" s="3"/>
      <c r="V412" s="3"/>
      <c r="W412" s="3"/>
      <c r="X412" s="3"/>
      <c r="Y412" s="3"/>
      <c r="Z412" s="3"/>
      <c r="AA412" s="3"/>
      <c r="AB412" s="3"/>
      <c r="AC412" s="3"/>
      <c r="AD412" s="3"/>
      <c r="AE412" s="3"/>
      <c r="AF412" s="3"/>
      <c r="AG412" s="3"/>
      <c r="AH412" s="3"/>
    </row>
    <row r="413" spans="2:34">
      <c r="B413" t="s">
        <v>39</v>
      </c>
      <c r="D413" s="3"/>
      <c r="E413" s="3"/>
      <c r="F413" s="3"/>
      <c r="G413" s="3"/>
      <c r="H413" s="3"/>
      <c r="I413" s="3"/>
      <c r="J413" s="3">
        <f t="array" ref="J413:S413">(C175:L175-D175:M175)*C401:L401</f>
        <v>1.2850438304518879</v>
      </c>
      <c r="K413" s="3">
        <v>1.3712342122769223</v>
      </c>
      <c r="L413" s="3">
        <v>1.0732004788051128</v>
      </c>
      <c r="M413" s="3">
        <v>0.71543029733863139</v>
      </c>
      <c r="N413" s="3">
        <v>0.43225518258383988</v>
      </c>
      <c r="O413" s="3">
        <v>0.24435575632308035</v>
      </c>
      <c r="P413" s="3">
        <v>9.7742302529232147E-2</v>
      </c>
      <c r="Q413" s="3">
        <v>3.9096921011692869E-2</v>
      </c>
      <c r="R413" s="3">
        <v>-0.13302116484837684</v>
      </c>
      <c r="S413" s="3">
        <v>9.5451467313703242E-2</v>
      </c>
      <c r="T413" s="3"/>
      <c r="U413" s="3"/>
      <c r="V413" s="3"/>
      <c r="W413" s="3"/>
      <c r="X413" s="3"/>
      <c r="Y413" s="3"/>
      <c r="Z413" s="3"/>
      <c r="AA413" s="3"/>
      <c r="AB413" s="3"/>
      <c r="AC413" s="3"/>
      <c r="AD413" s="3"/>
      <c r="AE413" s="3"/>
      <c r="AF413" s="3"/>
      <c r="AG413" s="3"/>
      <c r="AH413" s="3"/>
    </row>
    <row r="414" spans="2:34">
      <c r="B414" t="s">
        <v>40</v>
      </c>
      <c r="D414" s="3"/>
      <c r="E414" s="3"/>
      <c r="F414" s="3"/>
      <c r="G414" s="3"/>
      <c r="H414" s="3"/>
      <c r="I414" s="3"/>
      <c r="J414" s="3"/>
      <c r="K414" s="3">
        <f t="array" ref="K414:T414">(C176:L176-D176:M176)*C401:M401</f>
        <v>0.96378287283891584</v>
      </c>
      <c r="L414" s="3">
        <v>1.0284256592076917</v>
      </c>
      <c r="M414" s="3">
        <v>0.80490035910383462</v>
      </c>
      <c r="N414" s="3">
        <v>0.53657272300397363</v>
      </c>
      <c r="O414" s="3">
        <v>0.32419138693787991</v>
      </c>
      <c r="P414" s="3">
        <v>0.18326681724231028</v>
      </c>
      <c r="Q414" s="3">
        <v>7.3306726896924135E-2</v>
      </c>
      <c r="R414" s="3">
        <v>2.932269075876965E-2</v>
      </c>
      <c r="S414" s="3">
        <v>1.1729076303507861E-2</v>
      </c>
      <c r="T414" s="3">
        <v>4.6916305214031451E-3</v>
      </c>
      <c r="U414" s="3"/>
      <c r="V414" s="3"/>
      <c r="W414" s="3"/>
      <c r="X414" s="3"/>
      <c r="Y414" s="3"/>
      <c r="Z414" s="3"/>
      <c r="AA414" s="3"/>
      <c r="AB414" s="3"/>
      <c r="AC414" s="3"/>
      <c r="AD414" s="3"/>
      <c r="AE414" s="3"/>
      <c r="AF414" s="3"/>
      <c r="AG414" s="3"/>
      <c r="AH414" s="3"/>
    </row>
    <row r="415" spans="2:34">
      <c r="B415" t="s">
        <v>41</v>
      </c>
      <c r="D415" s="3"/>
      <c r="E415" s="3"/>
      <c r="F415" s="3"/>
      <c r="G415" s="3"/>
      <c r="H415" s="3"/>
      <c r="I415" s="3"/>
      <c r="J415" s="3"/>
      <c r="K415" s="3"/>
      <c r="L415" s="3">
        <f t="array" ref="L415:U415">(C177:L177-D177:M177)*C401:L401</f>
        <v>0.64252191522594393</v>
      </c>
      <c r="M415" s="3">
        <v>0.68561710613846116</v>
      </c>
      <c r="N415" s="3">
        <v>0.53660023940255641</v>
      </c>
      <c r="O415" s="3">
        <v>0.3577151486693157</v>
      </c>
      <c r="P415" s="3">
        <v>0.21612759129191994</v>
      </c>
      <c r="Q415" s="3">
        <v>0.12217787816154017</v>
      </c>
      <c r="R415" s="3">
        <v>4.8871151264616074E-2</v>
      </c>
      <c r="S415" s="3">
        <v>1.9548460505846434E-2</v>
      </c>
      <c r="T415" s="3">
        <v>7.8193842023385716E-3</v>
      </c>
      <c r="U415" s="3">
        <v>3.1277536809354296E-3</v>
      </c>
      <c r="V415" s="3"/>
      <c r="W415" s="3"/>
      <c r="X415" s="3"/>
      <c r="Y415" s="3"/>
      <c r="Z415" s="3"/>
      <c r="AA415" s="3"/>
      <c r="AB415" s="3"/>
      <c r="AC415" s="3"/>
      <c r="AD415" s="3"/>
      <c r="AE415" s="3"/>
      <c r="AF415" s="3"/>
      <c r="AG415" s="3"/>
      <c r="AH415" s="3"/>
    </row>
    <row r="416" spans="2:34">
      <c r="B416" t="s">
        <v>42</v>
      </c>
      <c r="D416" s="3"/>
      <c r="E416" s="3"/>
      <c r="F416" s="3"/>
      <c r="G416" s="3"/>
      <c r="H416" s="3"/>
      <c r="I416" s="3"/>
      <c r="J416" s="3"/>
      <c r="K416" s="3"/>
      <c r="L416" s="3"/>
      <c r="M416" s="3">
        <f t="array" ref="M416:V416">(C178:L178-D178:M178)*C401:L401</f>
        <v>0.32126095761297196</v>
      </c>
      <c r="N416" s="3">
        <v>0.34280855306923058</v>
      </c>
      <c r="O416" s="3">
        <v>0.26830011970127821</v>
      </c>
      <c r="P416" s="3">
        <v>0.17885757433465785</v>
      </c>
      <c r="Q416" s="3">
        <v>0.10806379564595997</v>
      </c>
      <c r="R416" s="3">
        <v>6.1088939080770087E-2</v>
      </c>
      <c r="S416" s="3">
        <v>2.4435575632308037E-2</v>
      </c>
      <c r="T416" s="3">
        <v>9.7742302529232172E-3</v>
      </c>
      <c r="U416" s="3">
        <v>3.9096921011692858E-3</v>
      </c>
      <c r="V416" s="3">
        <v>1.5638768404677148E-3</v>
      </c>
      <c r="W416" s="3"/>
      <c r="X416" s="3"/>
      <c r="Y416" s="3"/>
      <c r="Z416" s="3"/>
      <c r="AA416" s="3"/>
      <c r="AB416" s="3"/>
      <c r="AC416" s="3"/>
      <c r="AD416" s="3"/>
      <c r="AE416" s="3"/>
      <c r="AF416" s="3"/>
      <c r="AG416" s="3"/>
      <c r="AH416" s="3"/>
    </row>
    <row r="417" spans="2:34">
      <c r="B417" t="s">
        <v>43</v>
      </c>
      <c r="D417" s="3"/>
      <c r="E417" s="3"/>
      <c r="F417" s="3"/>
      <c r="G417" s="3"/>
      <c r="H417" s="3"/>
      <c r="I417" s="3"/>
      <c r="J417" s="3"/>
      <c r="K417" s="3"/>
      <c r="L417" s="3"/>
      <c r="M417" s="3"/>
      <c r="N417" s="3">
        <f t="array" ref="N417:W417">(C179:L179-D179:M179)*C401:L401</f>
        <v>0.64252191522594393</v>
      </c>
      <c r="O417" s="3">
        <v>0.68561710613846116</v>
      </c>
      <c r="P417" s="3">
        <v>0.53660023940255641</v>
      </c>
      <c r="Q417" s="3">
        <v>0.3577151486693157</v>
      </c>
      <c r="R417" s="3">
        <v>0.21612759129191994</v>
      </c>
      <c r="S417" s="3">
        <v>0.12217787816154017</v>
      </c>
      <c r="T417" s="3">
        <v>4.8871151264616074E-2</v>
      </c>
      <c r="U417" s="3">
        <v>1.9548460505846434E-2</v>
      </c>
      <c r="V417" s="3">
        <v>7.8193842023385716E-3</v>
      </c>
      <c r="W417" s="3">
        <v>3.1277536809354296E-3</v>
      </c>
      <c r="X417" s="3"/>
      <c r="Y417" s="3"/>
      <c r="Z417" s="3"/>
      <c r="AA417" s="3"/>
      <c r="AB417" s="3"/>
      <c r="AC417" s="3"/>
      <c r="AD417" s="3"/>
      <c r="AE417" s="3"/>
      <c r="AF417" s="3"/>
      <c r="AG417" s="3"/>
      <c r="AH417" s="3"/>
    </row>
    <row r="418" spans="2:34">
      <c r="B418" t="s">
        <v>44</v>
      </c>
      <c r="D418" s="3"/>
      <c r="E418" s="3"/>
      <c r="F418" s="3"/>
      <c r="G418" s="3"/>
      <c r="H418" s="3"/>
      <c r="I418" s="3"/>
      <c r="J418" s="3"/>
      <c r="K418" s="3"/>
      <c r="L418" s="3"/>
      <c r="M418" s="3"/>
      <c r="N418" s="3"/>
      <c r="O418" s="3">
        <f t="array" ref="O418:X418">Q180:Z180*C401:L401</f>
        <v>1.3921308163228785</v>
      </c>
      <c r="P418" s="3">
        <v>1.2998157637208325</v>
      </c>
      <c r="Q418" s="3">
        <v>0.89014154296726167</v>
      </c>
      <c r="R418" s="3">
        <v>0.5192226067436454</v>
      </c>
      <c r="S418" s="3">
        <v>0.27449505643695865</v>
      </c>
      <c r="T418" s="3">
        <v>0.13577660510962458</v>
      </c>
      <c r="U418" s="3">
        <v>4.7521811788368604E-2</v>
      </c>
      <c r="V418" s="3">
        <v>1.6632634125929011E-2</v>
      </c>
      <c r="W418" s="3">
        <v>5.8214219440751534E-3</v>
      </c>
      <c r="X418" s="3">
        <v>2.0374976804263035E-3</v>
      </c>
      <c r="Y418" s="3"/>
      <c r="Z418" s="3"/>
      <c r="AA418" s="3"/>
      <c r="AB418" s="3"/>
      <c r="AC418" s="3"/>
      <c r="AD418" s="3"/>
      <c r="AE418" s="3"/>
      <c r="AF418" s="3"/>
      <c r="AG418" s="3"/>
      <c r="AH418" s="3"/>
    </row>
    <row r="419" spans="2:34">
      <c r="B419" t="s">
        <v>45</v>
      </c>
      <c r="D419" s="3"/>
      <c r="E419" s="3"/>
      <c r="F419" s="3"/>
      <c r="G419" s="3"/>
      <c r="H419" s="3"/>
      <c r="I419" s="3"/>
      <c r="J419" s="3"/>
      <c r="K419" s="3"/>
      <c r="L419" s="3"/>
      <c r="M419" s="3"/>
      <c r="N419" s="3"/>
      <c r="O419" s="3"/>
      <c r="P419" s="3">
        <f t="array" ref="P419:Y419">Q181:Z181*C401:L401</f>
        <v>1.3921308163228785</v>
      </c>
      <c r="Q419" s="3">
        <v>1.2998157637208325</v>
      </c>
      <c r="R419" s="3">
        <v>0.89014154296726167</v>
      </c>
      <c r="S419" s="3">
        <v>0.5192226067436454</v>
      </c>
      <c r="T419" s="3">
        <v>0.27449505643695865</v>
      </c>
      <c r="U419" s="3">
        <v>0.13577660510962458</v>
      </c>
      <c r="V419" s="3">
        <v>4.7521811788368604E-2</v>
      </c>
      <c r="W419" s="3">
        <v>1.6632634125929011E-2</v>
      </c>
      <c r="X419" s="3">
        <v>5.8214219440751534E-3</v>
      </c>
      <c r="Y419" s="3">
        <v>2.0374976804263035E-3</v>
      </c>
      <c r="Z419" s="3"/>
      <c r="AA419" s="3"/>
      <c r="AB419" s="3"/>
      <c r="AC419" s="3"/>
      <c r="AD419" s="3"/>
      <c r="AE419" s="3"/>
      <c r="AF419" s="3"/>
      <c r="AG419" s="3"/>
      <c r="AH419" s="3"/>
    </row>
    <row r="420" spans="2:34">
      <c r="B420" s="1" t="s">
        <v>46</v>
      </c>
      <c r="D420" s="3"/>
      <c r="E420" s="3"/>
      <c r="F420" s="3"/>
      <c r="G420" s="3"/>
      <c r="H420" s="3"/>
      <c r="I420" s="3"/>
      <c r="J420" s="3"/>
      <c r="K420" s="3"/>
      <c r="L420" s="3"/>
      <c r="M420" s="3"/>
      <c r="N420" s="3"/>
      <c r="O420" s="3"/>
      <c r="P420" s="3"/>
      <c r="Q420" s="3">
        <f t="array" ref="Q420:Z420">Q182:Z182*C401:M401</f>
        <v>1.3921308163228785</v>
      </c>
      <c r="R420" s="3">
        <v>1.2998157637208325</v>
      </c>
      <c r="S420" s="3">
        <v>0.89014154296726167</v>
      </c>
      <c r="T420" s="3">
        <v>0.5192226067436454</v>
      </c>
      <c r="U420" s="3">
        <v>0.27449505643695865</v>
      </c>
      <c r="V420" s="3">
        <v>0.13577660510962458</v>
      </c>
      <c r="W420" s="3">
        <v>4.7521811788368604E-2</v>
      </c>
      <c r="X420" s="3">
        <v>1.6632634125929011E-2</v>
      </c>
      <c r="Y420" s="3">
        <v>5.8214219440751534E-3</v>
      </c>
      <c r="Z420" s="3">
        <v>2.0374976804263035E-3</v>
      </c>
      <c r="AA420" s="3"/>
      <c r="AB420" s="3"/>
      <c r="AC420" s="3"/>
      <c r="AD420" s="3"/>
      <c r="AE420" s="3"/>
      <c r="AF420" s="3"/>
      <c r="AG420" s="3"/>
      <c r="AH420" s="3"/>
    </row>
    <row r="421" spans="2:34">
      <c r="B421" s="1" t="s">
        <v>47</v>
      </c>
      <c r="D421" s="3"/>
      <c r="E421" s="3"/>
      <c r="F421" s="3"/>
      <c r="G421" s="3"/>
      <c r="H421" s="3"/>
      <c r="I421" s="3"/>
      <c r="J421" s="3"/>
      <c r="K421" s="3"/>
      <c r="L421" s="3"/>
      <c r="M421" s="3"/>
      <c r="N421" s="3"/>
      <c r="O421" s="3"/>
      <c r="P421" s="3"/>
      <c r="Q421" s="3"/>
      <c r="R421" s="3">
        <f t="array" ref="R421:AA421">Q183:Z183*C401:M401</f>
        <v>1.3921308163228785</v>
      </c>
      <c r="S421" s="3">
        <v>1.2998157637208325</v>
      </c>
      <c r="T421" s="3">
        <v>0.89014154296726167</v>
      </c>
      <c r="U421" s="3">
        <v>0.5192226067436454</v>
      </c>
      <c r="V421" s="3">
        <v>0.27449505643695865</v>
      </c>
      <c r="W421" s="3">
        <v>0.13577660510962458</v>
      </c>
      <c r="X421" s="3">
        <v>4.7521811788368604E-2</v>
      </c>
      <c r="Y421" s="3">
        <v>1.6632634125929011E-2</v>
      </c>
      <c r="Z421" s="3">
        <v>5.8214219440751534E-3</v>
      </c>
      <c r="AA421" s="3">
        <v>2.0374976804263035E-3</v>
      </c>
      <c r="AB421" s="3"/>
      <c r="AC421" s="3"/>
      <c r="AD421" s="3"/>
      <c r="AE421" s="3"/>
      <c r="AF421" s="3"/>
      <c r="AG421" s="3"/>
      <c r="AH421" s="3"/>
    </row>
    <row r="422" spans="2:34">
      <c r="B422" s="1" t="s">
        <v>48</v>
      </c>
      <c r="D422" s="3"/>
      <c r="E422" s="3"/>
      <c r="F422" s="3"/>
      <c r="G422" s="3"/>
      <c r="H422" s="3"/>
      <c r="I422" s="3"/>
      <c r="J422" s="3"/>
      <c r="K422" s="3"/>
      <c r="L422" s="3"/>
      <c r="M422" s="3"/>
      <c r="N422" s="3"/>
      <c r="O422" s="3"/>
      <c r="P422" s="3"/>
      <c r="Q422" s="3"/>
      <c r="R422" s="3"/>
      <c r="S422" s="3">
        <f t="array" ref="S422:AB422">Q184:Z184*C401:L401</f>
        <v>1.2850438304518879</v>
      </c>
      <c r="T422" s="3">
        <v>1.1426951768974352</v>
      </c>
      <c r="U422" s="3">
        <v>1.1179171654219926</v>
      </c>
      <c r="V422" s="3">
        <v>0.74523989306107441</v>
      </c>
      <c r="W422" s="3">
        <v>0.67539872278724988</v>
      </c>
      <c r="X422" s="3">
        <v>0.57270880388221945</v>
      </c>
      <c r="Y422" s="3">
        <v>0.34362528232933165</v>
      </c>
      <c r="Z422" s="3">
        <v>0.206175169397599</v>
      </c>
      <c r="AA422" s="3">
        <v>0.1237051016385594</v>
      </c>
      <c r="AB422" s="3">
        <v>7.4223060983135622E-2</v>
      </c>
      <c r="AC422" s="3"/>
      <c r="AD422" s="3"/>
      <c r="AE422" s="3"/>
      <c r="AF422" s="3"/>
      <c r="AG422" s="3"/>
      <c r="AH422" s="3"/>
    </row>
    <row r="423" spans="2:34">
      <c r="B423" s="1" t="s">
        <v>49</v>
      </c>
      <c r="D423" s="3"/>
      <c r="E423" s="3"/>
      <c r="F423" s="3"/>
      <c r="G423" s="3"/>
      <c r="H423" s="3"/>
      <c r="I423" s="3"/>
      <c r="J423" s="3"/>
      <c r="K423" s="3"/>
      <c r="L423" s="3"/>
      <c r="M423" s="3"/>
      <c r="N423" s="3"/>
      <c r="O423" s="3"/>
      <c r="P423" s="3"/>
      <c r="Q423" s="3"/>
      <c r="R423" s="3"/>
      <c r="S423" s="3"/>
      <c r="T423" s="3">
        <f t="array" ref="T423:AC423">Q185:Z185*C401:L401</f>
        <v>1.2850438304518879</v>
      </c>
      <c r="U423" s="3">
        <v>1.1426951768974352</v>
      </c>
      <c r="V423" s="3">
        <v>1.1179171654219926</v>
      </c>
      <c r="W423" s="3">
        <v>0.74523989306107441</v>
      </c>
      <c r="X423" s="3">
        <v>0.67539872278724988</v>
      </c>
      <c r="Y423" s="3">
        <v>0.57270880388221945</v>
      </c>
      <c r="Z423" s="3">
        <v>0.34362528232933165</v>
      </c>
      <c r="AA423" s="3">
        <v>0.206175169397599</v>
      </c>
      <c r="AB423" s="3">
        <v>0.1237051016385594</v>
      </c>
      <c r="AC423" s="3">
        <v>7.4223060983135622E-2</v>
      </c>
      <c r="AD423" s="3"/>
      <c r="AE423" s="3"/>
      <c r="AF423" s="3"/>
      <c r="AG423" s="3"/>
      <c r="AH423" s="3"/>
    </row>
    <row r="424" spans="2:34">
      <c r="B424" s="1" t="s">
        <v>50</v>
      </c>
      <c r="D424" s="3"/>
      <c r="E424" s="3"/>
      <c r="F424" s="3"/>
      <c r="G424" s="3"/>
      <c r="H424" s="3"/>
      <c r="I424" s="3"/>
      <c r="J424" s="3"/>
      <c r="K424" s="3"/>
      <c r="L424" s="3"/>
      <c r="M424" s="3"/>
      <c r="N424" s="3"/>
      <c r="O424" s="3"/>
      <c r="P424" s="3"/>
      <c r="Q424" s="3"/>
      <c r="R424" s="3"/>
      <c r="S424" s="3"/>
      <c r="T424" s="3"/>
      <c r="U424" s="3">
        <f t="array" ref="U424:AD424">Q186:Z186*C401:M401</f>
        <v>1.2850438304518879</v>
      </c>
      <c r="V424" s="3">
        <v>1.1426951768974352</v>
      </c>
      <c r="W424" s="3">
        <v>1.1179171654219926</v>
      </c>
      <c r="X424" s="3">
        <v>0.74523989306107441</v>
      </c>
      <c r="Y424" s="3">
        <v>0.67539872278724988</v>
      </c>
      <c r="Z424" s="3">
        <v>0.57270880388221945</v>
      </c>
      <c r="AA424" s="3">
        <v>0.34362528232933165</v>
      </c>
      <c r="AB424" s="3">
        <v>0.206175169397599</v>
      </c>
      <c r="AC424" s="3">
        <v>0.1237051016385594</v>
      </c>
      <c r="AD424" s="3">
        <v>7.4223060983135622E-2</v>
      </c>
      <c r="AE424" s="3"/>
      <c r="AF424" s="3"/>
      <c r="AG424" s="3"/>
      <c r="AH424" s="3"/>
    </row>
    <row r="425" spans="2:34">
      <c r="B425" s="1" t="s">
        <v>51</v>
      </c>
      <c r="D425" s="3"/>
      <c r="E425" s="3"/>
      <c r="F425" s="3"/>
      <c r="G425" s="3"/>
      <c r="H425" s="3"/>
      <c r="I425" s="3"/>
      <c r="J425" s="3"/>
      <c r="K425" s="3"/>
      <c r="L425" s="3"/>
      <c r="M425" s="3"/>
      <c r="N425" s="3"/>
      <c r="O425" s="3"/>
      <c r="P425" s="3"/>
      <c r="Q425" s="3"/>
      <c r="R425" s="3"/>
      <c r="S425" s="3"/>
      <c r="T425" s="3"/>
      <c r="U425" s="3"/>
      <c r="V425" s="3">
        <f t="array" ref="V425:AE425">Q187:Z187*C401:L401</f>
        <v>1.2850438304518879</v>
      </c>
      <c r="W425" s="3">
        <v>1.1426951768974352</v>
      </c>
      <c r="X425" s="3">
        <v>1.1179171654219926</v>
      </c>
      <c r="Y425" s="3">
        <v>0.74523989306107441</v>
      </c>
      <c r="Z425" s="3">
        <v>0.67539872278724988</v>
      </c>
      <c r="AA425" s="3">
        <v>0.57270880388221945</v>
      </c>
      <c r="AB425" s="3">
        <v>0.34362528232933165</v>
      </c>
      <c r="AC425" s="3">
        <v>0.206175169397599</v>
      </c>
      <c r="AD425" s="3">
        <v>0.1237051016385594</v>
      </c>
      <c r="AE425" s="3">
        <v>7.4223060983135622E-2</v>
      </c>
      <c r="AF425" s="3"/>
      <c r="AG425" s="3"/>
      <c r="AH425" s="3"/>
    </row>
    <row r="426" spans="2:34">
      <c r="B426" s="1" t="s">
        <v>52</v>
      </c>
      <c r="D426" s="3"/>
      <c r="E426" s="3"/>
      <c r="F426" s="3"/>
      <c r="G426" s="3"/>
      <c r="H426" s="3"/>
      <c r="I426" s="3"/>
      <c r="J426" s="3"/>
      <c r="K426" s="3"/>
      <c r="L426" s="3"/>
      <c r="M426" s="3"/>
      <c r="N426" s="3"/>
      <c r="O426" s="3"/>
      <c r="P426" s="3"/>
      <c r="Q426" s="3"/>
      <c r="R426" s="3"/>
      <c r="S426" s="3"/>
      <c r="T426" s="3"/>
      <c r="U426" s="3"/>
      <c r="V426" s="3"/>
      <c r="W426" s="3">
        <f t="array" ref="W426:AF426">Q188:Z188*C401:L401</f>
        <v>1.2850438304518879</v>
      </c>
      <c r="X426" s="3">
        <v>1.1426951768974352</v>
      </c>
      <c r="Y426" s="3">
        <v>1.1179171654219926</v>
      </c>
      <c r="Z426" s="3">
        <v>0.74523989306107441</v>
      </c>
      <c r="AA426" s="3">
        <v>0.67539872278724988</v>
      </c>
      <c r="AB426" s="3">
        <v>0.57270880388221945</v>
      </c>
      <c r="AC426" s="3">
        <v>0.34362528232933165</v>
      </c>
      <c r="AD426" s="3">
        <v>0.206175169397599</v>
      </c>
      <c r="AE426" s="3">
        <v>0.1237051016385594</v>
      </c>
      <c r="AF426" s="3">
        <v>7.4223060983135622E-2</v>
      </c>
      <c r="AG426" s="3"/>
      <c r="AH426" s="3"/>
    </row>
    <row r="427" spans="2:34">
      <c r="B427" s="1" t="s">
        <v>53</v>
      </c>
      <c r="D427" s="3"/>
      <c r="E427" s="3"/>
      <c r="F427" s="3"/>
      <c r="G427" s="3"/>
      <c r="H427" s="3"/>
      <c r="I427" s="3"/>
      <c r="J427" s="3"/>
      <c r="K427" s="3"/>
      <c r="L427" s="3"/>
      <c r="M427" s="3"/>
      <c r="N427" s="3"/>
      <c r="O427" s="3"/>
      <c r="P427" s="3"/>
      <c r="Q427" s="3"/>
      <c r="R427" s="3"/>
      <c r="S427" s="3"/>
      <c r="T427" s="3"/>
      <c r="U427" s="3"/>
      <c r="V427" s="3"/>
      <c r="W427" s="3"/>
      <c r="X427" s="3">
        <f t="array" ref="X427:AG427">Q189:Z189*C401:L401</f>
        <v>1.2850438304518879</v>
      </c>
      <c r="Y427" s="3">
        <v>1.1426951768974352</v>
      </c>
      <c r="Z427" s="3">
        <v>1.1179171654219926</v>
      </c>
      <c r="AA427" s="3">
        <v>0.74523989306107441</v>
      </c>
      <c r="AB427" s="3">
        <v>0.67539872278724988</v>
      </c>
      <c r="AC427" s="3">
        <v>0.57270880388221945</v>
      </c>
      <c r="AD427" s="3">
        <v>0.34362528232933165</v>
      </c>
      <c r="AE427" s="3">
        <v>0.206175169397599</v>
      </c>
      <c r="AF427" s="3">
        <v>0.1237051016385594</v>
      </c>
      <c r="AG427" s="3">
        <v>7.4223060983135622E-2</v>
      </c>
      <c r="AH427" s="3"/>
    </row>
    <row r="428" spans="2:34" ht="26">
      <c r="B428" s="1" t="s">
        <v>145</v>
      </c>
      <c r="C428">
        <v>0</v>
      </c>
      <c r="D428" s="3">
        <f t="shared" ref="D428:V428" si="10">SUM(D407:D417)</f>
        <v>1.0708698587099064</v>
      </c>
      <c r="E428" s="3">
        <f t="shared" si="10"/>
        <v>1.9638039004767474</v>
      </c>
      <c r="F428" s="3">
        <f t="shared" si="10"/>
        <v>2.4328418999513599</v>
      </c>
      <c r="G428" s="3">
        <f t="shared" si="10"/>
        <v>2.7913312707469768</v>
      </c>
      <c r="H428" s="3">
        <f t="shared" si="10"/>
        <v>3.2762538393929943</v>
      </c>
      <c r="I428" s="3">
        <f t="shared" si="10"/>
        <v>4.3616364652640973</v>
      </c>
      <c r="J428" s="3">
        <f t="shared" si="10"/>
        <v>4.8341896332670773</v>
      </c>
      <c r="K428" s="3">
        <f t="shared" si="10"/>
        <v>5.1092243144519021</v>
      </c>
      <c r="L428" s="3">
        <f t="shared" si="10"/>
        <v>4.9120912051913308</v>
      </c>
      <c r="M428" s="3">
        <f t="shared" si="10"/>
        <v>4.1156595720596831</v>
      </c>
      <c r="N428" s="3">
        <f t="shared" si="10"/>
        <v>3.549259705771914</v>
      </c>
      <c r="O428" s="3">
        <f t="shared" si="10"/>
        <v>2.6029443917005306</v>
      </c>
      <c r="P428" s="3">
        <f t="shared" si="10"/>
        <v>1.7792962496732869</v>
      </c>
      <c r="Q428" s="3">
        <f t="shared" si="10"/>
        <v>1.1693809816678919</v>
      </c>
      <c r="R428" s="3">
        <f t="shared" si="10"/>
        <v>0.62635916204999997</v>
      </c>
      <c r="S428" s="3">
        <f t="shared" si="10"/>
        <v>0.27334245791690576</v>
      </c>
      <c r="T428" s="3">
        <f t="shared" si="10"/>
        <v>7.1156396241281006E-2</v>
      </c>
      <c r="U428" s="3">
        <f t="shared" si="10"/>
        <v>2.6585906287951148E-2</v>
      </c>
      <c r="V428" s="3">
        <f t="shared" si="10"/>
        <v>9.3832610428062867E-3</v>
      </c>
      <c r="W428" s="3">
        <f t="shared" ref="W428:AG428" si="11">SUM(W417:W427)</f>
        <v>5.1751750152685725</v>
      </c>
      <c r="X428" s="3">
        <f t="shared" si="11"/>
        <v>5.6110169580406586</v>
      </c>
      <c r="Y428" s="3">
        <f t="shared" si="11"/>
        <v>4.622076598129734</v>
      </c>
      <c r="Z428" s="3">
        <f t="shared" si="11"/>
        <v>3.6689239565039689</v>
      </c>
      <c r="AA428" s="3">
        <f t="shared" si="11"/>
        <v>2.6688904707764598</v>
      </c>
      <c r="AB428" s="3">
        <f t="shared" si="11"/>
        <v>1.9958361410180951</v>
      </c>
      <c r="AC428" s="3">
        <f t="shared" si="11"/>
        <v>1.3204374182308452</v>
      </c>
      <c r="AD428" s="3">
        <f t="shared" si="11"/>
        <v>0.7477286143486257</v>
      </c>
      <c r="AE428" s="3">
        <f t="shared" si="11"/>
        <v>0.40410333201929405</v>
      </c>
      <c r="AF428" s="3">
        <f t="shared" si="11"/>
        <v>0.19792816262169502</v>
      </c>
      <c r="AG428" s="3">
        <f t="shared" si="11"/>
        <v>7.4223060983135622E-2</v>
      </c>
      <c r="AH428" s="3"/>
    </row>
    <row r="430" spans="2:34" ht="30" customHeight="1">
      <c r="B430" s="75" t="s">
        <v>98</v>
      </c>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row>
    <row r="431" spans="2:34">
      <c r="B431" t="s">
        <v>83</v>
      </c>
    </row>
    <row r="432" spans="2:34">
      <c r="B432" s="74" t="s">
        <v>19</v>
      </c>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row>
    <row r="433" spans="2:33">
      <c r="B433" s="74" t="s">
        <v>13</v>
      </c>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row>
    <row r="434" spans="2:33">
      <c r="B434" t="s">
        <v>16</v>
      </c>
    </row>
    <row r="436" spans="2:33">
      <c r="E436" t="s">
        <v>11</v>
      </c>
      <c r="N436" t="s">
        <v>170</v>
      </c>
      <c r="X436" t="s">
        <v>18</v>
      </c>
    </row>
    <row r="437" spans="2:33">
      <c r="B437" s="62" t="s">
        <v>84</v>
      </c>
      <c r="C437" t="s">
        <v>85</v>
      </c>
      <c r="D437" s="12" t="s">
        <v>17</v>
      </c>
      <c r="E437">
        <v>3</v>
      </c>
      <c r="F437">
        <v>4</v>
      </c>
      <c r="G437">
        <v>5</v>
      </c>
      <c r="H437">
        <v>6</v>
      </c>
      <c r="I437">
        <v>7</v>
      </c>
      <c r="J437">
        <v>8</v>
      </c>
      <c r="K437">
        <v>9</v>
      </c>
      <c r="L437">
        <v>10</v>
      </c>
      <c r="N437" s="12" t="s">
        <v>17</v>
      </c>
      <c r="O437">
        <v>3</v>
      </c>
      <c r="P437">
        <v>4</v>
      </c>
      <c r="Q437">
        <v>5</v>
      </c>
      <c r="R437">
        <v>6</v>
      </c>
      <c r="S437">
        <v>7</v>
      </c>
      <c r="T437">
        <v>8</v>
      </c>
      <c r="U437">
        <v>9</v>
      </c>
      <c r="V437">
        <v>10</v>
      </c>
      <c r="X437" s="12" t="s">
        <v>17</v>
      </c>
      <c r="Y437">
        <v>3</v>
      </c>
      <c r="Z437" s="9">
        <v>4</v>
      </c>
      <c r="AA437">
        <v>5</v>
      </c>
      <c r="AB437">
        <v>6</v>
      </c>
      <c r="AC437">
        <v>7</v>
      </c>
      <c r="AD437">
        <v>8</v>
      </c>
      <c r="AE437">
        <v>9</v>
      </c>
      <c r="AF437">
        <v>10</v>
      </c>
    </row>
    <row r="438" spans="2:33">
      <c r="B438" s="62">
        <v>1</v>
      </c>
      <c r="C438">
        <f t="array" ref="C438">B438*LOG(2)</f>
        <v>0.3010299956639812</v>
      </c>
      <c r="D438" s="12"/>
      <c r="E438" s="13">
        <f t="array" ref="E438:L438">C438/E437:L437</f>
        <v>0.10034333188799373</v>
      </c>
      <c r="F438" s="13">
        <v>7.52574989159953E-2</v>
      </c>
      <c r="G438" s="13">
        <v>6.0205999132796242E-2</v>
      </c>
      <c r="H438" s="13">
        <v>5.0171665943996864E-2</v>
      </c>
      <c r="I438" s="13">
        <v>4.3004285094854454E-2</v>
      </c>
      <c r="J438" s="13">
        <v>3.762874945799765E-2</v>
      </c>
      <c r="K438" s="13">
        <v>3.3447777295997912E-2</v>
      </c>
      <c r="L438" s="13">
        <v>3.0102999566398121E-2</v>
      </c>
      <c r="N438" s="14"/>
      <c r="O438" s="13">
        <f t="array" ref="O438:V438">10^E438:L446</f>
        <v>1.2599210498948732</v>
      </c>
      <c r="P438" s="13">
        <v>1.189207115002721</v>
      </c>
      <c r="Q438" s="13">
        <v>1.1486983549970351</v>
      </c>
      <c r="R438" s="13">
        <v>1.122462048309373</v>
      </c>
      <c r="S438" s="13">
        <v>1.1040895136738123</v>
      </c>
      <c r="T438" s="13">
        <v>1.0905077326652577</v>
      </c>
      <c r="U438" s="13">
        <v>1.0800597388923061</v>
      </c>
      <c r="V438" s="13">
        <v>1.0717734625362931</v>
      </c>
      <c r="W438" s="13"/>
      <c r="X438" s="14"/>
      <c r="Y438" s="13">
        <f t="array" ref="Y438:AF438">1/O438:V446</f>
        <v>0.79370052598409968</v>
      </c>
      <c r="Z438" s="47">
        <v>0.84089641525371461</v>
      </c>
      <c r="AA438" s="13">
        <v>0.87055056329612412</v>
      </c>
      <c r="AB438" s="13">
        <v>0.89089871814033927</v>
      </c>
      <c r="AC438" s="13">
        <v>0.90572366426390671</v>
      </c>
      <c r="AD438" s="13">
        <v>0.91700404320467122</v>
      </c>
      <c r="AE438" s="13">
        <v>0.92587471228729046</v>
      </c>
      <c r="AF438" s="13">
        <v>0.93303299153680741</v>
      </c>
    </row>
    <row r="439" spans="2:33">
      <c r="B439" s="62">
        <v>2</v>
      </c>
      <c r="C439" s="13">
        <f t="array" ref="C439">B439*LOG(2)</f>
        <v>0.6020599913279624</v>
      </c>
      <c r="D439" s="13"/>
      <c r="E439" s="13">
        <f t="array" ref="E439:E447">C439:C447/E437</f>
        <v>0.20068666377598746</v>
      </c>
      <c r="F439" s="13">
        <f t="array" ref="F439:L447">C439:C447/F437:L437</f>
        <v>0.1505149978319906</v>
      </c>
      <c r="G439" s="13">
        <v>0.12041199826559248</v>
      </c>
      <c r="H439" s="13">
        <v>0.10034333188799373</v>
      </c>
      <c r="I439" s="13">
        <v>8.6008570189708908E-2</v>
      </c>
      <c r="J439" s="13">
        <v>7.52574989159953E-2</v>
      </c>
      <c r="K439" s="13">
        <v>6.6895554591995823E-2</v>
      </c>
      <c r="L439" s="13">
        <v>6.0205999132796242E-2</v>
      </c>
      <c r="M439" s="13"/>
      <c r="N439" s="13"/>
      <c r="O439" s="13">
        <f t="array" ref="O439:V447">10^E439:L447</f>
        <v>1.5874010519681996</v>
      </c>
      <c r="P439" s="13">
        <v>1.4142135623730951</v>
      </c>
      <c r="Q439" s="13">
        <v>1.3195079107728942</v>
      </c>
      <c r="R439" s="13">
        <v>1.2599210498948732</v>
      </c>
      <c r="S439" s="13">
        <v>1.2190136542044754</v>
      </c>
      <c r="T439" s="13">
        <v>1.189207115002721</v>
      </c>
      <c r="U439" s="13">
        <v>1.1665290395761165</v>
      </c>
      <c r="V439" s="13">
        <v>1.1486983549970351</v>
      </c>
      <c r="Y439" s="13">
        <f t="array" ref="Y439:AF447">1/O439:V447</f>
        <v>0.62996052494743648</v>
      </c>
      <c r="Z439" s="47">
        <v>0.70710678118654746</v>
      </c>
      <c r="AA439" s="13">
        <v>0.75785828325519911</v>
      </c>
      <c r="AB439" s="13">
        <v>0.79370052598409968</v>
      </c>
      <c r="AC439" s="13">
        <v>0.82033535600763796</v>
      </c>
      <c r="AD439" s="13">
        <v>0.84089641525371461</v>
      </c>
      <c r="AE439" s="13">
        <v>0.85724398285307291</v>
      </c>
      <c r="AF439" s="13">
        <v>0.87055056329612412</v>
      </c>
    </row>
    <row r="440" spans="2:33">
      <c r="B440" s="62">
        <v>3</v>
      </c>
      <c r="C440" s="13">
        <f t="array" ref="C440">B440*LOG(2)</f>
        <v>0.90308998699194354</v>
      </c>
      <c r="D440" s="13"/>
      <c r="E440" s="13">
        <v>0.3010299956639812</v>
      </c>
      <c r="F440" s="13">
        <v>0.22577249674798588</v>
      </c>
      <c r="G440" s="13">
        <v>0.18061799739838871</v>
      </c>
      <c r="H440" s="13">
        <v>0.1505149978319906</v>
      </c>
      <c r="I440" s="13">
        <v>0.12901285528456335</v>
      </c>
      <c r="J440" s="13">
        <v>0.11288624837399294</v>
      </c>
      <c r="K440" s="13">
        <v>0.10034333188799373</v>
      </c>
      <c r="L440" s="13">
        <v>9.0308998699194357E-2</v>
      </c>
      <c r="M440" s="13"/>
      <c r="N440" s="13"/>
      <c r="O440" s="13">
        <v>2</v>
      </c>
      <c r="P440" s="13">
        <v>1.6817928305074292</v>
      </c>
      <c r="Q440" s="13">
        <v>1.5157165665103982</v>
      </c>
      <c r="R440" s="13">
        <v>1.4142135623730951</v>
      </c>
      <c r="S440" s="13">
        <v>1.3459001926323562</v>
      </c>
      <c r="T440" s="13">
        <v>1.2968395546510096</v>
      </c>
      <c r="U440" s="13">
        <v>1.2599210498948732</v>
      </c>
      <c r="V440" s="13">
        <v>1.2311444133449163</v>
      </c>
      <c r="Y440" s="13">
        <v>0.5</v>
      </c>
      <c r="Z440" s="47">
        <v>0.59460355750136051</v>
      </c>
      <c r="AA440" s="13">
        <v>0.6597539553864471</v>
      </c>
      <c r="AB440" s="13">
        <v>0.70710678118654746</v>
      </c>
      <c r="AC440" s="13">
        <v>0.74299714456847421</v>
      </c>
      <c r="AD440" s="13">
        <v>0.77110541270397037</v>
      </c>
      <c r="AE440" s="13">
        <v>0.79370052598409968</v>
      </c>
      <c r="AF440" s="13">
        <v>0.81225239635623547</v>
      </c>
    </row>
    <row r="441" spans="2:33">
      <c r="B441" s="62">
        <v>4</v>
      </c>
      <c r="C441" s="13">
        <f t="array" ref="C441">B441*LOG(2)</f>
        <v>1.2041199826559248</v>
      </c>
      <c r="D441" s="13"/>
      <c r="E441" s="13">
        <v>0.40137332755197491</v>
      </c>
      <c r="F441" s="13">
        <v>0.3010299956639812</v>
      </c>
      <c r="G441" s="13">
        <v>0.24082399653118497</v>
      </c>
      <c r="H441" s="13">
        <v>0.20068666377598746</v>
      </c>
      <c r="I441" s="13">
        <v>0.17201714037941782</v>
      </c>
      <c r="J441" s="13">
        <v>0.1505149978319906</v>
      </c>
      <c r="K441" s="13">
        <v>0.13379110918399165</v>
      </c>
      <c r="L441" s="13">
        <v>0.12041199826559248</v>
      </c>
      <c r="M441" s="13"/>
      <c r="N441" s="13"/>
      <c r="O441" s="13">
        <v>2.5198420997897464</v>
      </c>
      <c r="P441" s="13">
        <v>2</v>
      </c>
      <c r="Q441" s="13">
        <v>1.7411011265922485</v>
      </c>
      <c r="R441" s="13">
        <v>1.5874010519681996</v>
      </c>
      <c r="S441" s="13">
        <v>1.4859942891369484</v>
      </c>
      <c r="T441" s="13">
        <v>1.4142135623730951</v>
      </c>
      <c r="U441" s="13">
        <v>1.3607900001743771</v>
      </c>
      <c r="V441" s="13">
        <v>1.3195079107728942</v>
      </c>
      <c r="Y441" s="13">
        <v>0.39685026299204984</v>
      </c>
      <c r="Z441" s="47">
        <v>0.5</v>
      </c>
      <c r="AA441" s="13">
        <v>0.57434917749851744</v>
      </c>
      <c r="AB441" s="13">
        <v>0.62996052494743648</v>
      </c>
      <c r="AC441" s="13">
        <v>0.67295009631617808</v>
      </c>
      <c r="AD441" s="13">
        <v>0.70710678118654746</v>
      </c>
      <c r="AE441" s="13">
        <v>0.7348672461377993</v>
      </c>
      <c r="AF441" s="13">
        <v>0.75785828325519911</v>
      </c>
    </row>
    <row r="442" spans="2:33">
      <c r="B442" s="62">
        <v>5</v>
      </c>
      <c r="C442" s="13">
        <f t="array" ref="C442">B442*LOG(2)</f>
        <v>1.505149978319906</v>
      </c>
      <c r="D442" s="13"/>
      <c r="E442" s="13">
        <v>0.50171665943996868</v>
      </c>
      <c r="F442" s="13">
        <v>0.37628749457997651</v>
      </c>
      <c r="G442" s="13">
        <v>0.3010299956639812</v>
      </c>
      <c r="H442" s="13">
        <v>0.25085832971998434</v>
      </c>
      <c r="I442" s="13">
        <v>0.2150214254742723</v>
      </c>
      <c r="J442" s="13">
        <v>0.18814374728998826</v>
      </c>
      <c r="K442" s="13">
        <v>0.16723888647998955</v>
      </c>
      <c r="L442" s="13">
        <v>0.1505149978319906</v>
      </c>
      <c r="M442" s="13"/>
      <c r="N442" s="13"/>
      <c r="O442" s="13">
        <v>3.1748021039363996</v>
      </c>
      <c r="P442" s="13">
        <v>2.3784142300054425</v>
      </c>
      <c r="Q442" s="13">
        <v>2</v>
      </c>
      <c r="R442" s="13">
        <v>1.7817974362806788</v>
      </c>
      <c r="S442" s="13">
        <v>1.6406707120152759</v>
      </c>
      <c r="T442" s="13">
        <v>1.542210825407941</v>
      </c>
      <c r="U442" s="13">
        <v>1.4697344922755988</v>
      </c>
      <c r="V442" s="13">
        <v>1.4142135623730951</v>
      </c>
      <c r="Y442" s="13">
        <v>0.31498026247371824</v>
      </c>
      <c r="Z442" s="47">
        <v>0.4204482076268572</v>
      </c>
      <c r="AA442" s="13">
        <v>0.5</v>
      </c>
      <c r="AB442" s="13">
        <v>0.5612310241546864</v>
      </c>
      <c r="AC442" s="13">
        <v>0.60950682710223769</v>
      </c>
      <c r="AD442" s="13">
        <v>0.64841977732550482</v>
      </c>
      <c r="AE442" s="13">
        <v>0.68039500008718845</v>
      </c>
      <c r="AF442" s="13">
        <v>0.70710678118654746</v>
      </c>
    </row>
    <row r="443" spans="2:33">
      <c r="B443" s="62">
        <v>6</v>
      </c>
      <c r="C443" s="13">
        <f t="array" ref="C443">B443*LOG(2)</f>
        <v>1.8061799739838871</v>
      </c>
      <c r="D443" s="13"/>
      <c r="E443" s="13">
        <v>0.6020599913279624</v>
      </c>
      <c r="F443" s="13">
        <v>0.45154499349597177</v>
      </c>
      <c r="G443" s="13">
        <v>0.36123599479677743</v>
      </c>
      <c r="H443" s="13">
        <v>0.3010299956639812</v>
      </c>
      <c r="I443" s="13">
        <v>0.25802571056912671</v>
      </c>
      <c r="J443" s="13">
        <v>0.22577249674798588</v>
      </c>
      <c r="K443" s="13">
        <v>0.20068666377598746</v>
      </c>
      <c r="L443" s="13">
        <v>0.18061799739838871</v>
      </c>
      <c r="M443" s="13"/>
      <c r="N443" s="13"/>
      <c r="O443" s="13">
        <v>4.0000000000000009</v>
      </c>
      <c r="P443" s="13">
        <v>2.8284271247461903</v>
      </c>
      <c r="Q443" s="13">
        <v>2.2973967099940702</v>
      </c>
      <c r="R443" s="13">
        <v>2</v>
      </c>
      <c r="S443" s="13">
        <v>1.8114473285278134</v>
      </c>
      <c r="T443" s="13">
        <v>1.6817928305074292</v>
      </c>
      <c r="U443" s="13">
        <v>1.5874010519681996</v>
      </c>
      <c r="V443" s="13">
        <v>1.5157165665103982</v>
      </c>
      <c r="Y443" s="13">
        <v>0.24999999999999994</v>
      </c>
      <c r="Z443" s="47">
        <v>0.35355339059327373</v>
      </c>
      <c r="AA443" s="13">
        <v>0.43527528164806206</v>
      </c>
      <c r="AB443" s="13">
        <v>0.5</v>
      </c>
      <c r="AC443" s="13">
        <v>0.55204475683690613</v>
      </c>
      <c r="AD443" s="13">
        <v>0.59460355750136051</v>
      </c>
      <c r="AE443" s="13">
        <v>0.62996052494743648</v>
      </c>
      <c r="AF443" s="13">
        <v>0.6597539553864471</v>
      </c>
    </row>
    <row r="444" spans="2:33">
      <c r="B444" s="62">
        <v>7</v>
      </c>
      <c r="C444" s="13">
        <f t="array" ref="C444">B444*LOG(2)</f>
        <v>2.1072099696478683</v>
      </c>
      <c r="D444" s="13"/>
      <c r="E444" s="13">
        <v>0.70240332321595611</v>
      </c>
      <c r="F444" s="13">
        <v>0.52680249241196708</v>
      </c>
      <c r="G444" s="13">
        <v>0.42144199392957366</v>
      </c>
      <c r="H444" s="13">
        <v>0.35120166160797806</v>
      </c>
      <c r="I444" s="13">
        <v>0.3010299956639812</v>
      </c>
      <c r="J444" s="13">
        <v>0.26340124620598354</v>
      </c>
      <c r="K444" s="13">
        <v>0.23413444107198536</v>
      </c>
      <c r="L444" s="13">
        <v>0.21072099696478683</v>
      </c>
      <c r="M444" s="13"/>
      <c r="N444" s="13"/>
      <c r="O444" s="13">
        <v>5.0396841995794937</v>
      </c>
      <c r="P444" s="13">
        <v>3.3635856610148589</v>
      </c>
      <c r="Q444" s="13">
        <v>2.6390158215457884</v>
      </c>
      <c r="R444" s="13">
        <v>2.244924096618746</v>
      </c>
      <c r="S444" s="13">
        <v>2</v>
      </c>
      <c r="T444" s="13">
        <v>1.8340080864093427</v>
      </c>
      <c r="U444" s="13">
        <v>1.7144879657061456</v>
      </c>
      <c r="V444" s="13">
        <v>1.6245047927124709</v>
      </c>
      <c r="Y444" s="13">
        <v>0.19842513149602489</v>
      </c>
      <c r="Z444" s="47">
        <v>0.2973017787506802</v>
      </c>
      <c r="AA444" s="13">
        <v>0.37892914162759955</v>
      </c>
      <c r="AB444" s="13">
        <v>0.44544935907016964</v>
      </c>
      <c r="AC444" s="13">
        <v>0.5</v>
      </c>
      <c r="AD444" s="13">
        <v>0.54525386633262873</v>
      </c>
      <c r="AE444" s="13">
        <v>0.58326451978805827</v>
      </c>
      <c r="AF444" s="13">
        <v>0.61557220667245816</v>
      </c>
    </row>
    <row r="445" spans="2:33">
      <c r="B445" s="62">
        <v>8</v>
      </c>
      <c r="C445" s="13">
        <f t="array" ref="C445">B445*LOG(2)</f>
        <v>2.4082399653118496</v>
      </c>
      <c r="D445" s="13"/>
      <c r="E445" s="13">
        <v>0.80274665510394982</v>
      </c>
      <c r="F445" s="13">
        <v>0.6020599913279624</v>
      </c>
      <c r="G445" s="13">
        <v>0.48164799306236994</v>
      </c>
      <c r="H445" s="13">
        <v>0.40137332755197491</v>
      </c>
      <c r="I445" s="13">
        <v>0.34403428075883563</v>
      </c>
      <c r="J445" s="13">
        <v>0.3010299956639812</v>
      </c>
      <c r="K445" s="13">
        <v>0.26758221836798329</v>
      </c>
      <c r="L445" s="13">
        <v>0.24082399653118497</v>
      </c>
      <c r="M445" s="13"/>
      <c r="N445" s="13"/>
      <c r="O445" s="13">
        <v>6.3496042078727983</v>
      </c>
      <c r="P445" s="13">
        <v>4.0000000000000009</v>
      </c>
      <c r="Q445" s="13">
        <v>3.0314331330207964</v>
      </c>
      <c r="R445" s="13">
        <v>2.5198420997897464</v>
      </c>
      <c r="S445" s="13">
        <v>2.2081790273476249</v>
      </c>
      <c r="T445" s="13">
        <v>2</v>
      </c>
      <c r="U445" s="13">
        <v>1.8517494245745811</v>
      </c>
      <c r="V445" s="13">
        <v>1.7411011265922485</v>
      </c>
      <c r="Y445" s="13">
        <v>0.15749013123685912</v>
      </c>
      <c r="Z445" s="47">
        <v>0.24999999999999994</v>
      </c>
      <c r="AA445" s="13">
        <v>0.32987697769322355</v>
      </c>
      <c r="AB445" s="13">
        <v>0.39685026299204984</v>
      </c>
      <c r="AC445" s="13">
        <v>0.4528618321319533</v>
      </c>
      <c r="AD445" s="13">
        <v>0.5</v>
      </c>
      <c r="AE445" s="13">
        <v>0.54002986944615305</v>
      </c>
      <c r="AF445" s="13">
        <v>0.57434917749851744</v>
      </c>
    </row>
    <row r="446" spans="2:33">
      <c r="B446" s="62">
        <v>9</v>
      </c>
      <c r="C446" s="13">
        <f t="array" ref="C446">B446*LOG(2)</f>
        <v>2.7092699609758308</v>
      </c>
      <c r="D446" s="13"/>
      <c r="E446" s="13">
        <v>0.90308998699194365</v>
      </c>
      <c r="F446" s="13">
        <v>0.67731749024395771</v>
      </c>
      <c r="G446" s="13">
        <v>0.54185399219516617</v>
      </c>
      <c r="H446" s="13">
        <v>0.45154499349597182</v>
      </c>
      <c r="I446" s="13">
        <v>0.38703856585369012</v>
      </c>
      <c r="J446" s="13">
        <v>0.33865874512197885</v>
      </c>
      <c r="K446" s="13">
        <v>0.3010299956639812</v>
      </c>
      <c r="L446" s="13">
        <v>0.27092699609758308</v>
      </c>
      <c r="M446" s="13"/>
      <c r="N446" s="13"/>
      <c r="O446" s="13">
        <v>8.0000000000000018</v>
      </c>
      <c r="P446" s="13">
        <v>4.756828460010885</v>
      </c>
      <c r="Q446" s="13">
        <v>3.4822022531844969</v>
      </c>
      <c r="R446" s="13">
        <v>2.8284271247461903</v>
      </c>
      <c r="S446" s="13">
        <v>2.4380273084089512</v>
      </c>
      <c r="T446" s="13">
        <v>2.1810154653305154</v>
      </c>
      <c r="U446" s="13">
        <v>2</v>
      </c>
      <c r="V446" s="13">
        <v>1.866065983073615</v>
      </c>
      <c r="Y446" s="13">
        <v>0.12499999999999997</v>
      </c>
      <c r="Z446" s="47">
        <v>0.2102241038134286</v>
      </c>
      <c r="AA446" s="13">
        <v>0.28717458874925872</v>
      </c>
      <c r="AB446" s="13">
        <v>0.35355339059327373</v>
      </c>
      <c r="AC446" s="13">
        <v>0.41016767800381893</v>
      </c>
      <c r="AD446" s="13">
        <v>0.45850202160233561</v>
      </c>
      <c r="AE446" s="13">
        <v>0.5</v>
      </c>
      <c r="AF446" s="13">
        <v>0.53588673126814657</v>
      </c>
    </row>
    <row r="447" spans="2:33">
      <c r="B447" s="62">
        <v>10</v>
      </c>
      <c r="C447" s="13">
        <f t="array" ref="C447">B447*LOG(2)</f>
        <v>3.0102999566398121</v>
      </c>
      <c r="D447" s="13"/>
      <c r="E447" s="13">
        <v>1.0034333188799374</v>
      </c>
      <c r="F447" s="13">
        <v>0.75257498915995302</v>
      </c>
      <c r="G447" s="13">
        <v>0.6020599913279624</v>
      </c>
      <c r="H447" s="13">
        <v>0.50171665943996868</v>
      </c>
      <c r="I447" s="13">
        <v>0.43004285094854461</v>
      </c>
      <c r="J447" s="13">
        <v>0.37628749457997651</v>
      </c>
      <c r="K447" s="13">
        <v>0.3344777729599791</v>
      </c>
      <c r="L447" s="13">
        <v>0.3010299956639812</v>
      </c>
      <c r="M447" s="13"/>
      <c r="N447" s="13"/>
      <c r="O447" s="13">
        <v>10.079368399158989</v>
      </c>
      <c r="P447" s="13">
        <v>5.6568542494923815</v>
      </c>
      <c r="Q447" s="13">
        <v>4.0000000000000009</v>
      </c>
      <c r="R447" s="13">
        <v>3.1748021039363996</v>
      </c>
      <c r="S447" s="13">
        <v>2.6918003852647128</v>
      </c>
      <c r="T447" s="13">
        <v>2.3784142300054425</v>
      </c>
      <c r="U447" s="13">
        <v>2.1601194777846127</v>
      </c>
      <c r="V447" s="13">
        <v>2</v>
      </c>
      <c r="Y447" s="13">
        <v>9.9212565748012432E-2</v>
      </c>
      <c r="Z447" s="47">
        <v>0.17677669529663684</v>
      </c>
      <c r="AA447" s="13">
        <v>0.24999999999999994</v>
      </c>
      <c r="AB447" s="13">
        <v>0.31498026247371824</v>
      </c>
      <c r="AC447" s="13">
        <v>0.37149857228423705</v>
      </c>
      <c r="AD447" s="13">
        <v>0.4204482076268572</v>
      </c>
      <c r="AE447" s="13">
        <v>0.46293735614364512</v>
      </c>
      <c r="AF447" s="13">
        <v>0.5</v>
      </c>
    </row>
    <row r="449" spans="2:33">
      <c r="B449" t="s">
        <v>90</v>
      </c>
    </row>
    <row r="450" spans="2:33">
      <c r="B450" t="s">
        <v>147</v>
      </c>
    </row>
    <row r="451" spans="2:33">
      <c r="B451" t="s">
        <v>111</v>
      </c>
    </row>
    <row r="452" spans="2:33">
      <c r="B452" t="s">
        <v>86</v>
      </c>
    </row>
    <row r="454" spans="2:33">
      <c r="B454" t="s">
        <v>114</v>
      </c>
    </row>
    <row r="455" spans="2:33">
      <c r="B455" s="1" t="s">
        <v>115</v>
      </c>
      <c r="C455" s="1" t="s">
        <v>116</v>
      </c>
      <c r="D455" s="1">
        <v>1</v>
      </c>
      <c r="E455" s="1">
        <v>2</v>
      </c>
      <c r="F455" s="1">
        <v>3</v>
      </c>
      <c r="G455" s="1">
        <v>4</v>
      </c>
      <c r="H455" s="1">
        <v>5</v>
      </c>
      <c r="I455" s="1">
        <v>6</v>
      </c>
      <c r="J455" s="1">
        <v>7</v>
      </c>
      <c r="K455" s="1">
        <v>8</v>
      </c>
      <c r="L455" s="1">
        <v>9</v>
      </c>
      <c r="M455" s="1">
        <v>10</v>
      </c>
      <c r="N455">
        <v>11</v>
      </c>
      <c r="O455">
        <v>12</v>
      </c>
      <c r="P455">
        <v>13</v>
      </c>
      <c r="Q455">
        <v>14</v>
      </c>
      <c r="R455">
        <v>15</v>
      </c>
      <c r="S455">
        <v>16</v>
      </c>
      <c r="T455">
        <v>17</v>
      </c>
      <c r="U455">
        <v>18</v>
      </c>
      <c r="V455">
        <v>19</v>
      </c>
      <c r="W455">
        <v>20</v>
      </c>
      <c r="X455">
        <v>21</v>
      </c>
      <c r="Y455">
        <v>22</v>
      </c>
      <c r="Z455">
        <v>23</v>
      </c>
      <c r="AA455">
        <v>24</v>
      </c>
      <c r="AB455">
        <v>25</v>
      </c>
      <c r="AC455">
        <v>26</v>
      </c>
      <c r="AD455">
        <v>27</v>
      </c>
      <c r="AE455">
        <v>28</v>
      </c>
      <c r="AF455">
        <v>29</v>
      </c>
      <c r="AG455">
        <v>30</v>
      </c>
    </row>
    <row r="456" spans="2:33" ht="25" customHeight="1">
      <c r="B456" t="s">
        <v>92</v>
      </c>
      <c r="C456" s="9">
        <f t="array" ref="C456:C466">AA437:AA447</f>
        <v>5</v>
      </c>
      <c r="D456" s="3">
        <f t="array" ref="D456:W456">D428:W428</f>
        <v>1.0708698587099064</v>
      </c>
      <c r="E456" s="3">
        <v>1.9638039004767474</v>
      </c>
      <c r="F456" s="3">
        <v>2.4328418999513599</v>
      </c>
      <c r="G456" s="3">
        <v>2.7913312707469768</v>
      </c>
      <c r="H456" s="3">
        <v>3.2762538393929943</v>
      </c>
      <c r="I456" s="3">
        <v>4.3616364652640973</v>
      </c>
      <c r="J456" s="3">
        <v>4.8341896332670773</v>
      </c>
      <c r="K456" s="3">
        <v>5.1092243144519021</v>
      </c>
      <c r="L456" s="3">
        <v>4.9120912051913308</v>
      </c>
      <c r="M456" s="3">
        <v>4.1156595720596831</v>
      </c>
      <c r="N456" s="3">
        <v>3.549259705771914</v>
      </c>
      <c r="O456" s="3">
        <v>2.6029443917005306</v>
      </c>
      <c r="P456" s="3">
        <v>1.7792962496732869</v>
      </c>
      <c r="Q456" s="3">
        <v>1.1693809816678919</v>
      </c>
      <c r="R456" s="3">
        <v>0.62635916204999997</v>
      </c>
      <c r="S456" s="3">
        <v>0.27334245791690576</v>
      </c>
      <c r="T456" s="3">
        <v>7.1156396241281006E-2</v>
      </c>
      <c r="U456" s="3">
        <v>2.6585906287951148E-2</v>
      </c>
      <c r="V456" s="3">
        <v>9.3832610428062867E-3</v>
      </c>
      <c r="W456" s="3">
        <v>5.1751750152685725</v>
      </c>
      <c r="X456" s="3">
        <f t="array" ref="X456">X428:AQ428</f>
        <v>5.6110169580406586</v>
      </c>
      <c r="Y456" s="3">
        <f t="array" ref="Y456">Y428:AR428</f>
        <v>4.622076598129734</v>
      </c>
      <c r="Z456" s="3">
        <f t="array" ref="Z456">Z428:AS428</f>
        <v>3.6689239565039689</v>
      </c>
      <c r="AA456" s="3">
        <f t="array" ref="AA456">AA428:AT428</f>
        <v>2.6688904707764598</v>
      </c>
      <c r="AB456" s="3">
        <f t="array" ref="AB456">AB428:AU428</f>
        <v>1.9958361410180951</v>
      </c>
      <c r="AC456" s="3">
        <f t="array" ref="AC456">AC428:AV428</f>
        <v>1.3204374182308452</v>
      </c>
      <c r="AD456" s="3">
        <f t="array" ref="AD456">AD428:AW428</f>
        <v>0.7477286143486257</v>
      </c>
      <c r="AE456" s="3">
        <f t="array" ref="AE456">AE428:AX428</f>
        <v>0.40410333201929405</v>
      </c>
      <c r="AF456" s="3">
        <f t="array" ref="AF456">AF428:AY428</f>
        <v>0.19792816262169502</v>
      </c>
      <c r="AG456" s="3">
        <f t="array" ref="AG456">AG428:AZ428</f>
        <v>7.4223060983135622E-2</v>
      </c>
    </row>
    <row r="457" spans="2:33">
      <c r="B457" t="s">
        <v>93</v>
      </c>
      <c r="C457" s="47">
        <v>0.87055056329612412</v>
      </c>
      <c r="D457" s="3">
        <f t="array" ref="D457:AG466">D456:AG456*C457:C466</f>
        <v>0.93224635871674988</v>
      </c>
      <c r="E457" s="3">
        <v>1.7095905917631582</v>
      </c>
      <c r="F457" s="3">
        <v>2.117911886413069</v>
      </c>
      <c r="G457" s="3">
        <v>2.4299950100948666</v>
      </c>
      <c r="H457" s="3">
        <v>2.8521446253846605</v>
      </c>
      <c r="I457" s="3">
        <v>3.7970250817285756</v>
      </c>
      <c r="J457" s="3">
        <v>4.2084065083209374</v>
      </c>
      <c r="K457" s="3">
        <v>4.447838104952357</v>
      </c>
      <c r="L457" s="3">
        <v>4.2762237656412498</v>
      </c>
      <c r="M457" s="3">
        <v>3.5828897587916422</v>
      </c>
      <c r="N457" s="3">
        <v>3.0898100361439753</v>
      </c>
      <c r="O457" s="3">
        <v>2.2659947064233839</v>
      </c>
      <c r="P457" s="3">
        <v>1.548967352423761</v>
      </c>
      <c r="Q457" s="3">
        <v>1.018005272298758</v>
      </c>
      <c r="R457" s="3">
        <v>0.54527732134831575</v>
      </c>
      <c r="S457" s="3">
        <v>0.2379584307123094</v>
      </c>
      <c r="T457" s="3">
        <v>6.194524082996939E-2</v>
      </c>
      <c r="U457" s="3">
        <v>2.314437569471384E-2</v>
      </c>
      <c r="V457" s="3">
        <v>8.1686031863695899E-3</v>
      </c>
      <c r="W457" s="3">
        <v>4.5052515246980835</v>
      </c>
      <c r="X457" s="3">
        <v>4.8846739734864002</v>
      </c>
      <c r="Y457" s="3">
        <v>4.023751386099673</v>
      </c>
      <c r="Z457" s="3">
        <v>3.1939838170251744</v>
      </c>
      <c r="AA457" s="3">
        <v>2.3234041027101049</v>
      </c>
      <c r="AB457" s="3">
        <v>1.7374762768100653</v>
      </c>
      <c r="AC457" s="3">
        <v>1.1495075382381421</v>
      </c>
      <c r="AD457" s="3">
        <v>0.65093556641382644</v>
      </c>
      <c r="AE457" s="3">
        <v>0.35179238331923712</v>
      </c>
      <c r="AF457" s="3">
        <v>0.17230647346248346</v>
      </c>
      <c r="AG457" s="3">
        <v>6.4614927548431289E-2</v>
      </c>
    </row>
    <row r="458" spans="2:33">
      <c r="B458" t="s">
        <v>94</v>
      </c>
      <c r="C458" s="47">
        <v>0.75785828325519911</v>
      </c>
      <c r="D458" s="3">
        <v>0.81156759271162726</v>
      </c>
      <c r="E458" s="3">
        <v>1.4882850526651716</v>
      </c>
      <c r="F458" s="3">
        <v>1.8437493857284544</v>
      </c>
      <c r="G458" s="3">
        <v>2.1154335248448572</v>
      </c>
      <c r="H458" s="3">
        <v>2.4829361102306295</v>
      </c>
      <c r="I458" s="3">
        <v>3.3055023237483239</v>
      </c>
      <c r="J458" s="3">
        <v>3.6636306563978676</v>
      </c>
      <c r="K458" s="3">
        <v>3.87206796771624</v>
      </c>
      <c r="L458" s="3">
        <v>3.7226690079592641</v>
      </c>
      <c r="M458" s="3">
        <v>3.1190866977439788</v>
      </c>
      <c r="N458" s="3">
        <v>2.6898358674431559</v>
      </c>
      <c r="O458" s="3">
        <v>1.9726629681029126</v>
      </c>
      <c r="P458" s="3">
        <v>1.3484544011798114</v>
      </c>
      <c r="Q458" s="3">
        <v>0.88622506323810801</v>
      </c>
      <c r="R458" s="3">
        <v>0.47469147925237803</v>
      </c>
      <c r="S458" s="3">
        <v>0.2071548458976627</v>
      </c>
      <c r="T458" s="3">
        <v>5.3926464298043923E-2</v>
      </c>
      <c r="U458" s="3">
        <v>2.0148349298170259E-2</v>
      </c>
      <c r="V458" s="3">
        <v>7.1111821052365614E-3</v>
      </c>
      <c r="W458" s="3">
        <v>3.9220492526166391</v>
      </c>
      <c r="X458" s="3">
        <v>4.2523556791365031</v>
      </c>
      <c r="Y458" s="3">
        <v>3.5028790357326312</v>
      </c>
      <c r="Z458" s="3">
        <v>2.7805244110699707</v>
      </c>
      <c r="AA458" s="3">
        <v>2.022640750378808</v>
      </c>
      <c r="AB458" s="3">
        <v>1.5125609514906551</v>
      </c>
      <c r="AC458" s="3">
        <v>1.0007044349263556</v>
      </c>
      <c r="AD458" s="3">
        <v>0.56667232401103829</v>
      </c>
      <c r="AE458" s="3">
        <v>0.30625305746184794</v>
      </c>
      <c r="AF458" s="3">
        <v>0.15000149753233366</v>
      </c>
      <c r="AG458" s="3">
        <v>5.6250561574625116E-2</v>
      </c>
    </row>
    <row r="459" spans="2:33">
      <c r="B459" t="s">
        <v>95</v>
      </c>
      <c r="C459" s="47">
        <v>0.6597539553864471</v>
      </c>
      <c r="D459" s="3">
        <v>0.70651062498798645</v>
      </c>
      <c r="E459" s="3">
        <v>1.2956273909428668</v>
      </c>
      <c r="F459" s="3">
        <v>1.6050770663227887</v>
      </c>
      <c r="G459" s="3">
        <v>1.8415918466691956</v>
      </c>
      <c r="H459" s="3">
        <v>2.1615214293895617</v>
      </c>
      <c r="I459" s="3">
        <v>2.87760690991575</v>
      </c>
      <c r="J459" s="3">
        <v>3.1893757316361122</v>
      </c>
      <c r="K459" s="3">
        <v>3.3708309504162508</v>
      </c>
      <c r="L459" s="3">
        <v>3.2407716018439605</v>
      </c>
      <c r="M459" s="3">
        <v>2.7153226816904681</v>
      </c>
      <c r="N459" s="3">
        <v>2.3416381295767579</v>
      </c>
      <c r="O459" s="3">
        <v>1.7173028580753946</v>
      </c>
      <c r="P459" s="3">
        <v>1.1738977385262224</v>
      </c>
      <c r="Q459" s="3">
        <v>0.77150372800907807</v>
      </c>
      <c r="R459" s="3">
        <v>0.41324293465502809</v>
      </c>
      <c r="S459" s="3">
        <v>0.18033876778573205</v>
      </c>
      <c r="T459" s="3">
        <v>4.6945713871230463E-2</v>
      </c>
      <c r="U459" s="3">
        <v>1.7540156831009186E-2</v>
      </c>
      <c r="V459" s="3">
        <v>6.1906435874150055E-3</v>
      </c>
      <c r="W459" s="3">
        <v>3.4143421861405576</v>
      </c>
      <c r="X459" s="3">
        <v>3.7018906318077547</v>
      </c>
      <c r="Y459" s="3">
        <v>3.0494333177152257</v>
      </c>
      <c r="Z459" s="3">
        <v>2.4205870923155866</v>
      </c>
      <c r="AA459" s="3">
        <v>1.7608110445879663</v>
      </c>
      <c r="AB459" s="3">
        <v>1.3167607883399111</v>
      </c>
      <c r="AC459" s="3">
        <v>0.87116380951806838</v>
      </c>
      <c r="AD459" s="3">
        <v>0.49331691087213309</v>
      </c>
      <c r="AE459" s="3">
        <v>0.26660877168457192</v>
      </c>
      <c r="AF459" s="3">
        <v>0.13058388817203523</v>
      </c>
      <c r="AG459" s="3">
        <v>4.89689580645132E-2</v>
      </c>
    </row>
    <row r="460" spans="2:33">
      <c r="B460" t="s">
        <v>160</v>
      </c>
      <c r="C460" s="47">
        <v>0.57434917749851744</v>
      </c>
      <c r="D460" s="3">
        <v>0.61505322255798833</v>
      </c>
      <c r="E460" s="3">
        <v>1.1279091550072002</v>
      </c>
      <c r="F460" s="3">
        <v>1.3973007442209939</v>
      </c>
      <c r="G460" s="3">
        <v>1.6031988194794176</v>
      </c>
      <c r="H460" s="3">
        <v>1.8817136979317262</v>
      </c>
      <c r="I460" s="3">
        <v>2.5051023163719752</v>
      </c>
      <c r="J460" s="3">
        <v>2.7765128397388055</v>
      </c>
      <c r="K460" s="3">
        <v>2.9344787826608765</v>
      </c>
      <c r="L460" s="3">
        <v>2.8212555434993423</v>
      </c>
      <c r="M460" s="3">
        <v>2.3638256900763794</v>
      </c>
      <c r="N460" s="3">
        <v>2.0385143927387288</v>
      </c>
      <c r="O460" s="3">
        <v>1.4949989704475786</v>
      </c>
      <c r="P460" s="3">
        <v>1.021937337526049</v>
      </c>
      <c r="Q460" s="3">
        <v>0.67163300500336265</v>
      </c>
      <c r="R460" s="3">
        <v>0.35974886954207808</v>
      </c>
      <c r="S460" s="3">
        <v>0.15699401587999795</v>
      </c>
      <c r="T460" s="3">
        <v>4.0868617654938343E-2</v>
      </c>
      <c r="U460" s="3">
        <v>1.5269593409537405E-2</v>
      </c>
      <c r="V460" s="3">
        <v>5.3892682621896719E-3</v>
      </c>
      <c r="W460" s="3">
        <v>2.9723575134303819</v>
      </c>
      <c r="X460" s="3">
        <v>3.2226829747808856</v>
      </c>
      <c r="Y460" s="3">
        <v>2.6546858924709582</v>
      </c>
      <c r="Z460" s="3">
        <v>2.107243456722661</v>
      </c>
      <c r="AA460" s="3">
        <v>1.5328750467240906</v>
      </c>
      <c r="AB460" s="3">
        <v>1.1463068460155581</v>
      </c>
      <c r="AC460" s="3">
        <v>0.75839214509915176</v>
      </c>
      <c r="AD460" s="3">
        <v>0.42945731464323933</v>
      </c>
      <c r="AE460" s="3">
        <v>0.23209641636969183</v>
      </c>
      <c r="AF460" s="3">
        <v>0.11367987740556333</v>
      </c>
      <c r="AG460" s="3">
        <v>4.2629954027086248E-2</v>
      </c>
    </row>
    <row r="461" spans="2:33">
      <c r="B461" t="s">
        <v>161</v>
      </c>
      <c r="C461" s="47">
        <v>0.5</v>
      </c>
      <c r="D461" s="3">
        <v>0.53543492935495318</v>
      </c>
      <c r="E461" s="3">
        <v>0.98190195023837368</v>
      </c>
      <c r="F461" s="3">
        <v>1.21642094997568</v>
      </c>
      <c r="G461" s="3">
        <v>1.3956656353734884</v>
      </c>
      <c r="H461" s="3">
        <v>1.6381269196964972</v>
      </c>
      <c r="I461" s="3">
        <v>2.1808182326320487</v>
      </c>
      <c r="J461" s="3">
        <v>2.4170948166335386</v>
      </c>
      <c r="K461" s="3">
        <v>2.554612157225951</v>
      </c>
      <c r="L461" s="3">
        <v>2.4560456025956654</v>
      </c>
      <c r="M461" s="3">
        <v>2.0578297860298416</v>
      </c>
      <c r="N461" s="3">
        <v>1.774629852885957</v>
      </c>
      <c r="O461" s="3">
        <v>1.3014721958502653</v>
      </c>
      <c r="P461" s="3">
        <v>0.88964812483664346</v>
      </c>
      <c r="Q461" s="3">
        <v>0.58469049083394597</v>
      </c>
      <c r="R461" s="3">
        <v>0.31317958102499999</v>
      </c>
      <c r="S461" s="3">
        <v>0.13667122895845288</v>
      </c>
      <c r="T461" s="3">
        <v>3.5578198120640503E-2</v>
      </c>
      <c r="U461" s="3">
        <v>1.3292953143975574E-2</v>
      </c>
      <c r="V461" s="3">
        <v>4.6916305214031433E-3</v>
      </c>
      <c r="W461" s="3">
        <v>2.5875875076342862</v>
      </c>
      <c r="X461" s="3">
        <v>2.8055084790203293</v>
      </c>
      <c r="Y461" s="3">
        <v>2.311038299064867</v>
      </c>
      <c r="Z461" s="3">
        <v>1.8344619782519844</v>
      </c>
      <c r="AA461" s="3">
        <v>1.3344452353882299</v>
      </c>
      <c r="AB461" s="3">
        <v>0.99791807050904757</v>
      </c>
      <c r="AC461" s="3">
        <v>0.66021870911542258</v>
      </c>
      <c r="AD461" s="3">
        <v>0.37386430717431285</v>
      </c>
      <c r="AE461" s="3">
        <v>0.20205166600964702</v>
      </c>
      <c r="AF461" s="3">
        <v>9.896408131084751E-2</v>
      </c>
      <c r="AG461" s="3">
        <v>3.7111530491567811E-2</v>
      </c>
    </row>
    <row r="462" spans="2:33">
      <c r="B462" t="s">
        <v>162</v>
      </c>
      <c r="C462" s="47">
        <v>0.43527528164806206</v>
      </c>
      <c r="D462" s="3">
        <v>0.46612317935837494</v>
      </c>
      <c r="E462" s="3">
        <v>0.8547952958815791</v>
      </c>
      <c r="F462" s="3">
        <v>1.0589559432065345</v>
      </c>
      <c r="G462" s="3">
        <v>1.2149975050474333</v>
      </c>
      <c r="H462" s="3">
        <v>1.4260723126923303</v>
      </c>
      <c r="I462" s="3">
        <v>1.8985125408642878</v>
      </c>
      <c r="J462" s="3">
        <v>2.1042032541604687</v>
      </c>
      <c r="K462" s="3">
        <v>2.2239190524761785</v>
      </c>
      <c r="L462" s="3">
        <v>2.1381118828206249</v>
      </c>
      <c r="M462" s="3">
        <v>1.7914448793958211</v>
      </c>
      <c r="N462" s="3">
        <v>1.5449050180719877</v>
      </c>
      <c r="O462" s="3">
        <v>1.1329973532116919</v>
      </c>
      <c r="P462" s="3">
        <v>0.77448367621188052</v>
      </c>
      <c r="Q462" s="3">
        <v>0.50900263614937902</v>
      </c>
      <c r="R462" s="3">
        <v>0.27263866067415787</v>
      </c>
      <c r="S462" s="3">
        <v>0.1189792153561547</v>
      </c>
      <c r="T462" s="3">
        <v>3.0972620414984695E-2</v>
      </c>
      <c r="U462" s="3">
        <v>1.157218784735692E-2</v>
      </c>
      <c r="V462" s="3">
        <v>4.0843015931847949E-3</v>
      </c>
      <c r="W462" s="3">
        <v>2.2526257623490418</v>
      </c>
      <c r="X462" s="3">
        <v>2.4423369867432001</v>
      </c>
      <c r="Y462" s="3">
        <v>2.0118756930498365</v>
      </c>
      <c r="Z462" s="3">
        <v>1.5969919085125872</v>
      </c>
      <c r="AA462" s="3">
        <v>1.1617020513550524</v>
      </c>
      <c r="AB462" s="3">
        <v>0.86873813840503267</v>
      </c>
      <c r="AC462" s="3">
        <v>0.57475376911907106</v>
      </c>
      <c r="AD462" s="3">
        <v>0.32546778320691322</v>
      </c>
      <c r="AE462" s="3">
        <v>0.17589619165961856</v>
      </c>
      <c r="AF462" s="3">
        <v>8.6153236731241728E-2</v>
      </c>
      <c r="AG462" s="3">
        <v>3.2307463774215645E-2</v>
      </c>
    </row>
    <row r="463" spans="2:33">
      <c r="B463" t="s">
        <v>163</v>
      </c>
      <c r="C463" s="47">
        <v>0.37892914162759955</v>
      </c>
      <c r="D463" s="3">
        <v>0.40578379635581363</v>
      </c>
      <c r="E463" s="3">
        <v>0.74414252633258582</v>
      </c>
      <c r="F463" s="3">
        <v>0.92187469286422719</v>
      </c>
      <c r="G463" s="3">
        <v>1.0577167624224286</v>
      </c>
      <c r="H463" s="3">
        <v>1.2414680551153148</v>
      </c>
      <c r="I463" s="3">
        <v>1.6527511618741619</v>
      </c>
      <c r="J463" s="3">
        <v>1.8318153281989338</v>
      </c>
      <c r="K463" s="3">
        <v>1.93603398385812</v>
      </c>
      <c r="L463" s="3">
        <v>1.8613345039796321</v>
      </c>
      <c r="M463" s="3">
        <v>1.5595433488719894</v>
      </c>
      <c r="N463" s="3">
        <v>1.344917933721578</v>
      </c>
      <c r="O463" s="3">
        <v>0.98633148405145632</v>
      </c>
      <c r="P463" s="3">
        <v>0.67422720058990571</v>
      </c>
      <c r="Q463" s="3">
        <v>0.44311253161905401</v>
      </c>
      <c r="R463" s="3">
        <v>0.23734573962618902</v>
      </c>
      <c r="S463" s="3">
        <v>0.10357742294883135</v>
      </c>
      <c r="T463" s="3">
        <v>2.6963232149021962E-2</v>
      </c>
      <c r="U463" s="3">
        <v>1.0074174649085129E-2</v>
      </c>
      <c r="V463" s="3">
        <v>3.5555910526182807E-3</v>
      </c>
      <c r="W463" s="3">
        <v>1.9610246263083195</v>
      </c>
      <c r="X463" s="3">
        <v>2.1261778395682516</v>
      </c>
      <c r="Y463" s="3">
        <v>1.7514395178663156</v>
      </c>
      <c r="Z463" s="3">
        <v>1.3902622055349854</v>
      </c>
      <c r="AA463" s="3">
        <v>1.011320375189404</v>
      </c>
      <c r="AB463" s="3">
        <v>0.75628047574532753</v>
      </c>
      <c r="AC463" s="3">
        <v>0.50035221746317782</v>
      </c>
      <c r="AD463" s="3">
        <v>0.28333616200551914</v>
      </c>
      <c r="AE463" s="3">
        <v>0.15312652873092397</v>
      </c>
      <c r="AF463" s="3">
        <v>7.500074876616683E-2</v>
      </c>
      <c r="AG463" s="3">
        <v>2.8125280787312558E-2</v>
      </c>
    </row>
    <row r="464" spans="2:33">
      <c r="B464" t="s">
        <v>164</v>
      </c>
      <c r="C464" s="47">
        <v>0.32987697769322355</v>
      </c>
      <c r="D464" s="3">
        <v>0.35325531249399322</v>
      </c>
      <c r="E464" s="3">
        <v>0.64781369547143342</v>
      </c>
      <c r="F464" s="3">
        <v>0.80253853316139434</v>
      </c>
      <c r="G464" s="3">
        <v>0.92079592333459781</v>
      </c>
      <c r="H464" s="3">
        <v>1.0807607146947809</v>
      </c>
      <c r="I464" s="3">
        <v>1.438803454957875</v>
      </c>
      <c r="J464" s="3">
        <v>1.5946878658180561</v>
      </c>
      <c r="K464" s="3">
        <v>1.6854154752081254</v>
      </c>
      <c r="L464" s="3">
        <v>1.6203858009219803</v>
      </c>
      <c r="M464" s="3">
        <v>1.357661340845234</v>
      </c>
      <c r="N464" s="3">
        <v>1.1708190647883789</v>
      </c>
      <c r="O464" s="3">
        <v>0.85865142903769731</v>
      </c>
      <c r="P464" s="3">
        <v>0.58694886926311118</v>
      </c>
      <c r="Q464" s="3">
        <v>0.38575186400453904</v>
      </c>
      <c r="R464" s="3">
        <v>0.20662146732751405</v>
      </c>
      <c r="S464" s="3">
        <v>9.0169383892866023E-2</v>
      </c>
      <c r="T464" s="3">
        <v>2.3472856935615231E-2</v>
      </c>
      <c r="U464" s="3">
        <v>8.7700784155045931E-3</v>
      </c>
      <c r="V464" s="3">
        <v>3.0953217937075028E-3</v>
      </c>
      <c r="W464" s="3">
        <v>1.7071710930702788</v>
      </c>
      <c r="X464" s="3">
        <v>1.8509453159038773</v>
      </c>
      <c r="Y464" s="3">
        <v>1.5247166588576129</v>
      </c>
      <c r="Z464" s="3">
        <v>1.2102935461577933</v>
      </c>
      <c r="AA464" s="3">
        <v>0.88040552229398317</v>
      </c>
      <c r="AB464" s="3">
        <v>0.65838039416995553</v>
      </c>
      <c r="AC464" s="3">
        <v>0.43558190475903419</v>
      </c>
      <c r="AD464" s="3">
        <v>0.24665845543606654</v>
      </c>
      <c r="AE464" s="3">
        <v>0.13330438584228596</v>
      </c>
      <c r="AF464" s="3">
        <v>6.5291944086017614E-2</v>
      </c>
      <c r="AG464" s="3">
        <v>2.44844790322566E-2</v>
      </c>
    </row>
    <row r="465" spans="2:35">
      <c r="B465" t="s">
        <v>165</v>
      </c>
      <c r="C465" s="47">
        <v>0.28717458874925872</v>
      </c>
      <c r="D465" s="3">
        <v>0.30752661127899417</v>
      </c>
      <c r="E465" s="3">
        <v>0.56395457750360012</v>
      </c>
      <c r="F465" s="3">
        <v>0.69865037211049696</v>
      </c>
      <c r="G465" s="3">
        <v>0.80159940973970878</v>
      </c>
      <c r="H465" s="3">
        <v>0.94085684896586308</v>
      </c>
      <c r="I465" s="3">
        <v>1.2525511581859876</v>
      </c>
      <c r="J465" s="3">
        <v>1.3882564198694027</v>
      </c>
      <c r="K465" s="3">
        <v>1.4672393913304382</v>
      </c>
      <c r="L465" s="3">
        <v>1.4106277717496711</v>
      </c>
      <c r="M465" s="3">
        <v>1.1819128450381897</v>
      </c>
      <c r="N465" s="3">
        <v>1.0192571963693644</v>
      </c>
      <c r="O465" s="3">
        <v>0.74749948522378928</v>
      </c>
      <c r="P465" s="3">
        <v>0.51096866876302449</v>
      </c>
      <c r="Q465" s="3">
        <v>0.33581650250168132</v>
      </c>
      <c r="R465" s="3">
        <v>0.17987443477103904</v>
      </c>
      <c r="S465" s="3">
        <v>7.8497007939998975E-2</v>
      </c>
      <c r="T465" s="3">
        <v>2.0434308827469171E-2</v>
      </c>
      <c r="U465" s="3">
        <v>7.6347967047687027E-3</v>
      </c>
      <c r="V465" s="3">
        <v>2.6946341310948359E-3</v>
      </c>
      <c r="W465" s="3">
        <v>1.486178756715191</v>
      </c>
      <c r="X465" s="3">
        <v>1.6113414873904428</v>
      </c>
      <c r="Y465" s="3">
        <v>1.3273429462354791</v>
      </c>
      <c r="Z465" s="3">
        <v>1.0536217283613305</v>
      </c>
      <c r="AA465" s="3">
        <v>0.76643752336204529</v>
      </c>
      <c r="AB465" s="3">
        <v>0.57315342300777905</v>
      </c>
      <c r="AC465" s="3">
        <v>0.37919607254957588</v>
      </c>
      <c r="AD465" s="3">
        <v>0.21472865732161966</v>
      </c>
      <c r="AE465" s="3">
        <v>0.11604820818484592</v>
      </c>
      <c r="AF465" s="3">
        <v>5.6839938702781666E-2</v>
      </c>
      <c r="AG465" s="3">
        <v>2.1314977013543124E-2</v>
      </c>
    </row>
    <row r="466" spans="2:35">
      <c r="B466" t="s">
        <v>166</v>
      </c>
      <c r="C466" s="47">
        <v>0.24999999999999994</v>
      </c>
      <c r="D466" s="3">
        <v>0.26771746467747654</v>
      </c>
      <c r="E466" s="3">
        <v>0.49095097511918673</v>
      </c>
      <c r="F466" s="3">
        <v>0.60821047498783987</v>
      </c>
      <c r="G466" s="3">
        <v>0.6978328176867441</v>
      </c>
      <c r="H466" s="3">
        <v>0.81906345984824835</v>
      </c>
      <c r="I466" s="3">
        <v>1.0904091163160241</v>
      </c>
      <c r="J466" s="3">
        <v>1.2085474083167691</v>
      </c>
      <c r="K466" s="3">
        <v>1.2773060786129753</v>
      </c>
      <c r="L466" s="3">
        <v>1.2280228012978325</v>
      </c>
      <c r="M466" s="3">
        <v>1.0289148930149206</v>
      </c>
      <c r="N466" s="3">
        <v>0.88731492644297827</v>
      </c>
      <c r="O466" s="3">
        <v>0.65073609792513254</v>
      </c>
      <c r="P466" s="3">
        <v>0.44482406241832162</v>
      </c>
      <c r="Q466" s="3">
        <v>0.29234524541697293</v>
      </c>
      <c r="R466" s="3">
        <v>0.15658979051249997</v>
      </c>
      <c r="S466" s="3">
        <v>6.8335614479226425E-2</v>
      </c>
      <c r="T466" s="3">
        <v>1.7789099060320248E-2</v>
      </c>
      <c r="U466" s="3">
        <v>6.6464765719877854E-3</v>
      </c>
      <c r="V466" s="3">
        <v>2.3458152607015712E-3</v>
      </c>
      <c r="W466" s="3">
        <v>1.2937937538171429</v>
      </c>
      <c r="X466" s="3">
        <v>1.4027542395101644</v>
      </c>
      <c r="Y466" s="3">
        <v>1.1555191495324333</v>
      </c>
      <c r="Z466" s="3">
        <v>0.91723098912599199</v>
      </c>
      <c r="AA466" s="3">
        <v>0.66722261769411484</v>
      </c>
      <c r="AB466" s="3">
        <v>0.49895903525452368</v>
      </c>
      <c r="AC466" s="3">
        <v>0.33010935455771123</v>
      </c>
      <c r="AD466" s="3">
        <v>0.1869321535871564</v>
      </c>
      <c r="AE466" s="3">
        <v>0.10102583300482348</v>
      </c>
      <c r="AF466" s="3">
        <v>4.9482040655423741E-2</v>
      </c>
      <c r="AG466" s="3">
        <v>1.8555765245783902E-2</v>
      </c>
    </row>
    <row r="468" spans="2:35">
      <c r="B468" t="s">
        <v>1</v>
      </c>
    </row>
    <row r="469" spans="2:35">
      <c r="B469" t="s">
        <v>72</v>
      </c>
    </row>
    <row r="470" spans="2:35">
      <c r="B470" t="s">
        <v>73</v>
      </c>
    </row>
    <row r="471" spans="2:35">
      <c r="B471" t="s">
        <v>148</v>
      </c>
    </row>
    <row r="472" spans="2:35">
      <c r="B472" t="s">
        <v>0</v>
      </c>
    </row>
    <row r="473" spans="2:35">
      <c r="D473" s="1">
        <v>1</v>
      </c>
      <c r="E473" s="1">
        <v>2</v>
      </c>
      <c r="F473" s="1">
        <v>3</v>
      </c>
      <c r="G473" s="1">
        <v>4</v>
      </c>
      <c r="H473" s="1">
        <v>5</v>
      </c>
      <c r="I473" s="1">
        <v>6</v>
      </c>
      <c r="J473" s="1">
        <v>7</v>
      </c>
      <c r="K473" s="1">
        <v>8</v>
      </c>
      <c r="L473" s="1">
        <v>9</v>
      </c>
      <c r="M473" s="1">
        <v>10</v>
      </c>
      <c r="N473">
        <v>11</v>
      </c>
      <c r="O473">
        <v>12</v>
      </c>
      <c r="P473">
        <v>13</v>
      </c>
      <c r="Q473">
        <v>14</v>
      </c>
      <c r="R473">
        <v>15</v>
      </c>
      <c r="S473">
        <v>16</v>
      </c>
      <c r="T473">
        <v>17</v>
      </c>
      <c r="U473">
        <v>18</v>
      </c>
      <c r="V473">
        <v>19</v>
      </c>
      <c r="W473">
        <v>20</v>
      </c>
      <c r="X473">
        <v>21</v>
      </c>
      <c r="Y473">
        <v>22</v>
      </c>
      <c r="Z473">
        <v>23</v>
      </c>
      <c r="AA473">
        <v>24</v>
      </c>
      <c r="AB473">
        <v>25</v>
      </c>
      <c r="AC473">
        <v>26</v>
      </c>
      <c r="AD473">
        <v>27</v>
      </c>
      <c r="AE473">
        <v>28</v>
      </c>
      <c r="AF473">
        <v>29</v>
      </c>
      <c r="AG473">
        <v>30</v>
      </c>
    </row>
    <row r="474" spans="2:35" ht="50" customHeight="1">
      <c r="B474" s="1" t="s">
        <v>14</v>
      </c>
      <c r="D474" s="1"/>
      <c r="E474" s="1"/>
      <c r="F474" s="1"/>
      <c r="G474" s="1"/>
      <c r="H474" s="1"/>
      <c r="I474" s="1"/>
      <c r="J474" s="1"/>
      <c r="K474" s="1"/>
      <c r="L474" s="1"/>
      <c r="M474" s="1"/>
      <c r="AH474" t="s">
        <v>15</v>
      </c>
    </row>
    <row r="475" spans="2:35">
      <c r="B475" s="40">
        <v>0</v>
      </c>
      <c r="C475" s="33"/>
      <c r="D475" s="33"/>
      <c r="E475" s="36"/>
      <c r="F475" s="36"/>
      <c r="G475" s="36"/>
      <c r="H475" s="36"/>
      <c r="I475" s="36"/>
      <c r="J475" s="36"/>
      <c r="K475" s="36"/>
      <c r="L475" s="36"/>
      <c r="M475" s="36"/>
      <c r="N475" s="36"/>
      <c r="O475" s="33"/>
      <c r="P475" s="33"/>
      <c r="Q475" s="33"/>
      <c r="R475" s="33"/>
      <c r="S475" s="33"/>
      <c r="T475" s="33"/>
      <c r="U475" s="33"/>
      <c r="V475" s="33"/>
      <c r="W475" s="33"/>
      <c r="X475" s="33"/>
      <c r="Y475" s="33"/>
      <c r="Z475" s="33"/>
      <c r="AA475" s="33"/>
      <c r="AB475" s="33"/>
      <c r="AC475" s="33"/>
      <c r="AD475" s="33"/>
      <c r="AE475" s="33"/>
      <c r="AF475" s="33"/>
      <c r="AG475" s="33"/>
      <c r="AH475" s="34"/>
    </row>
    <row r="476" spans="2:35">
      <c r="B476" s="41">
        <v>1</v>
      </c>
      <c r="C476" s="30"/>
      <c r="D476" s="27">
        <f t="array" ref="D476:D486">D456:D466</f>
        <v>1.0708698587099064</v>
      </c>
      <c r="E476" s="27"/>
      <c r="F476" s="27"/>
      <c r="G476" s="27"/>
      <c r="H476" s="27"/>
      <c r="I476" s="27"/>
      <c r="J476" s="27"/>
      <c r="K476" s="27"/>
      <c r="L476" s="27"/>
      <c r="M476" s="27"/>
      <c r="N476" s="27"/>
      <c r="O476" s="27"/>
      <c r="P476" s="27"/>
      <c r="Q476" s="27"/>
      <c r="R476" s="27"/>
      <c r="S476" s="27"/>
      <c r="T476" s="27"/>
      <c r="U476" s="27"/>
      <c r="V476" s="27"/>
      <c r="W476" s="27"/>
      <c r="X476" s="30"/>
      <c r="Y476" s="30"/>
      <c r="Z476" s="30"/>
      <c r="AA476" s="30"/>
      <c r="AB476" s="30"/>
      <c r="AC476" s="30"/>
      <c r="AD476" s="30"/>
      <c r="AE476" s="30"/>
      <c r="AF476" s="30"/>
      <c r="AG476" s="30"/>
      <c r="AH476" s="28">
        <f t="shared" ref="AH476:AH505" si="12">SUM(D476:AG476)</f>
        <v>1.0708698587099064</v>
      </c>
    </row>
    <row r="477" spans="2:35">
      <c r="B477" s="41">
        <v>2</v>
      </c>
      <c r="C477" s="30"/>
      <c r="D477" s="27">
        <v>0.93224635871674988</v>
      </c>
      <c r="E477" s="27">
        <f t="array" ref="E477:E487">E456:E466</f>
        <v>1.9638039004767474</v>
      </c>
      <c r="F477" s="27"/>
      <c r="G477" s="27"/>
      <c r="H477" s="27"/>
      <c r="I477" s="27"/>
      <c r="J477" s="27"/>
      <c r="K477" s="27"/>
      <c r="L477" s="27"/>
      <c r="M477" s="27"/>
      <c r="N477" s="27"/>
      <c r="O477" s="27"/>
      <c r="P477" s="27"/>
      <c r="Q477" s="27"/>
      <c r="R477" s="27"/>
      <c r="S477" s="27"/>
      <c r="T477" s="27"/>
      <c r="U477" s="27"/>
      <c r="V477" s="27"/>
      <c r="W477" s="27"/>
      <c r="X477" s="30"/>
      <c r="Y477" s="30"/>
      <c r="Z477" s="30"/>
      <c r="AA477" s="30"/>
      <c r="AB477" s="30"/>
      <c r="AC477" s="30"/>
      <c r="AD477" s="30"/>
      <c r="AE477" s="30"/>
      <c r="AF477" s="30"/>
      <c r="AG477" s="30"/>
      <c r="AH477" s="28">
        <f t="shared" si="12"/>
        <v>2.8960502591934971</v>
      </c>
      <c r="AI477" s="3"/>
    </row>
    <row r="478" spans="2:35">
      <c r="B478" s="41">
        <v>3</v>
      </c>
      <c r="C478" s="30"/>
      <c r="D478" s="27">
        <v>0.81156759271162726</v>
      </c>
      <c r="E478" s="27">
        <v>1.7095905917631582</v>
      </c>
      <c r="F478" s="27">
        <f t="array" ref="F478:F488">F456:F466</f>
        <v>2.4328418999513599</v>
      </c>
      <c r="G478" s="27"/>
      <c r="H478" s="27"/>
      <c r="I478" s="27"/>
      <c r="J478" s="27"/>
      <c r="K478" s="27"/>
      <c r="L478" s="27"/>
      <c r="M478" s="27"/>
      <c r="N478" s="27"/>
      <c r="O478" s="27"/>
      <c r="P478" s="27"/>
      <c r="Q478" s="27"/>
      <c r="R478" s="27"/>
      <c r="S478" s="27"/>
      <c r="T478" s="27"/>
      <c r="U478" s="27"/>
      <c r="V478" s="27"/>
      <c r="W478" s="27"/>
      <c r="X478" s="30"/>
      <c r="Y478" s="30"/>
      <c r="Z478" s="30"/>
      <c r="AA478" s="30"/>
      <c r="AB478" s="30"/>
      <c r="AC478" s="30"/>
      <c r="AD478" s="30"/>
      <c r="AE478" s="30"/>
      <c r="AF478" s="30"/>
      <c r="AG478" s="30"/>
      <c r="AH478" s="28">
        <f t="shared" si="12"/>
        <v>4.9540000844261449</v>
      </c>
    </row>
    <row r="479" spans="2:35">
      <c r="B479" s="41">
        <v>4</v>
      </c>
      <c r="C479" s="30"/>
      <c r="D479" s="27">
        <v>0.70651062498798645</v>
      </c>
      <c r="E479" s="27">
        <v>1.4882850526651716</v>
      </c>
      <c r="F479" s="27">
        <v>2.117911886413069</v>
      </c>
      <c r="G479" s="27">
        <f t="array" ref="G479:G489">G456:G466</f>
        <v>2.7913312707469768</v>
      </c>
      <c r="H479" s="27"/>
      <c r="I479" s="27"/>
      <c r="J479" s="27"/>
      <c r="K479" s="27"/>
      <c r="L479" s="27"/>
      <c r="M479" s="27"/>
      <c r="N479" s="27"/>
      <c r="O479" s="27"/>
      <c r="P479" s="27"/>
      <c r="Q479" s="27"/>
      <c r="R479" s="27"/>
      <c r="S479" s="27"/>
      <c r="T479" s="27"/>
      <c r="U479" s="27"/>
      <c r="V479" s="27"/>
      <c r="W479" s="27"/>
      <c r="X479" s="30"/>
      <c r="Y479" s="30"/>
      <c r="Z479" s="30"/>
      <c r="AA479" s="30"/>
      <c r="AB479" s="30"/>
      <c r="AC479" s="30"/>
      <c r="AD479" s="30"/>
      <c r="AE479" s="30"/>
      <c r="AF479" s="30"/>
      <c r="AG479" s="30"/>
      <c r="AH479" s="28">
        <f t="shared" si="12"/>
        <v>7.1040388348132044</v>
      </c>
    </row>
    <row r="480" spans="2:35">
      <c r="B480" s="41">
        <v>5</v>
      </c>
      <c r="C480" s="30"/>
      <c r="D480" s="27">
        <v>0.61505322255798833</v>
      </c>
      <c r="E480" s="27">
        <v>1.2956273909428668</v>
      </c>
      <c r="F480" s="27">
        <v>1.8437493857284544</v>
      </c>
      <c r="G480" s="27">
        <v>2.4299950100948666</v>
      </c>
      <c r="H480" s="27">
        <f t="array" ref="H480:H490">H456:H466</f>
        <v>3.2762538393929943</v>
      </c>
      <c r="I480" s="27"/>
      <c r="J480" s="27"/>
      <c r="K480" s="27"/>
      <c r="L480" s="27"/>
      <c r="M480" s="27"/>
      <c r="N480" s="27"/>
      <c r="O480" s="27"/>
      <c r="P480" s="27"/>
      <c r="Q480" s="27"/>
      <c r="R480" s="27"/>
      <c r="S480" s="27"/>
      <c r="T480" s="27"/>
      <c r="U480" s="27"/>
      <c r="V480" s="27"/>
      <c r="W480" s="27"/>
      <c r="X480" s="30"/>
      <c r="Y480" s="30"/>
      <c r="Z480" s="30"/>
      <c r="AA480" s="30"/>
      <c r="AB480" s="30"/>
      <c r="AC480" s="30"/>
      <c r="AD480" s="30"/>
      <c r="AE480" s="30"/>
      <c r="AF480" s="30"/>
      <c r="AG480" s="30"/>
      <c r="AH480" s="28">
        <f t="shared" si="12"/>
        <v>9.4606788487171709</v>
      </c>
    </row>
    <row r="481" spans="2:34">
      <c r="B481" s="41">
        <v>6</v>
      </c>
      <c r="C481" s="30"/>
      <c r="D481" s="27">
        <v>0.53543492935495318</v>
      </c>
      <c r="E481" s="27">
        <v>1.1279091550072002</v>
      </c>
      <c r="F481" s="27">
        <v>1.6050770663227887</v>
      </c>
      <c r="G481" s="27">
        <v>2.1154335248448572</v>
      </c>
      <c r="H481" s="27">
        <v>2.8521446253846605</v>
      </c>
      <c r="I481" s="27">
        <f t="array" ref="I481:I491">I456:I466</f>
        <v>4.3616364652640973</v>
      </c>
      <c r="J481" s="27"/>
      <c r="K481" s="27"/>
      <c r="L481" s="27"/>
      <c r="M481" s="27"/>
      <c r="N481" s="27"/>
      <c r="O481" s="27"/>
      <c r="P481" s="27"/>
      <c r="Q481" s="27"/>
      <c r="R481" s="27"/>
      <c r="S481" s="27"/>
      <c r="T481" s="27"/>
      <c r="U481" s="27"/>
      <c r="V481" s="27"/>
      <c r="W481" s="27"/>
      <c r="X481" s="30"/>
      <c r="Y481" s="30"/>
      <c r="Z481" s="30"/>
      <c r="AA481" s="30"/>
      <c r="AB481" s="30"/>
      <c r="AC481" s="30"/>
      <c r="AD481" s="30"/>
      <c r="AE481" s="30"/>
      <c r="AF481" s="30"/>
      <c r="AG481" s="30"/>
      <c r="AH481" s="28">
        <f t="shared" si="12"/>
        <v>12.597635766178556</v>
      </c>
    </row>
    <row r="482" spans="2:34">
      <c r="B482" s="41">
        <v>7</v>
      </c>
      <c r="C482" s="30"/>
      <c r="D482" s="27">
        <v>0.46612317935837494</v>
      </c>
      <c r="E482" s="27">
        <v>0.98190195023837368</v>
      </c>
      <c r="F482" s="27">
        <v>1.3973007442209939</v>
      </c>
      <c r="G482" s="27">
        <v>1.8415918466691956</v>
      </c>
      <c r="H482" s="27">
        <v>2.4829361102306295</v>
      </c>
      <c r="I482" s="27">
        <v>3.7970250817285756</v>
      </c>
      <c r="J482" s="27">
        <f t="array" ref="J482:J492">J456:J466</f>
        <v>4.8341896332670773</v>
      </c>
      <c r="K482" s="27"/>
      <c r="L482" s="27"/>
      <c r="M482" s="27"/>
      <c r="N482" s="27"/>
      <c r="O482" s="27"/>
      <c r="P482" s="27"/>
      <c r="Q482" s="27"/>
      <c r="R482" s="27"/>
      <c r="S482" s="27"/>
      <c r="T482" s="27"/>
      <c r="U482" s="27"/>
      <c r="V482" s="27"/>
      <c r="W482" s="27"/>
      <c r="X482" s="30"/>
      <c r="Y482" s="30"/>
      <c r="Z482" s="30"/>
      <c r="AA482" s="30"/>
      <c r="AB482" s="30"/>
      <c r="AC482" s="30"/>
      <c r="AD482" s="30"/>
      <c r="AE482" s="30"/>
      <c r="AF482" s="30"/>
      <c r="AG482" s="30"/>
      <c r="AH482" s="28">
        <f t="shared" si="12"/>
        <v>15.801068545713221</v>
      </c>
    </row>
    <row r="483" spans="2:34">
      <c r="B483" s="41">
        <v>8</v>
      </c>
      <c r="C483" s="30"/>
      <c r="D483" s="27">
        <v>0.40578379635581363</v>
      </c>
      <c r="E483" s="27">
        <v>0.8547952958815791</v>
      </c>
      <c r="F483" s="27">
        <v>1.21642094997568</v>
      </c>
      <c r="G483" s="27">
        <v>1.6031988194794176</v>
      </c>
      <c r="H483" s="27">
        <v>2.1615214293895617</v>
      </c>
      <c r="I483" s="27">
        <v>3.3055023237483239</v>
      </c>
      <c r="J483" s="27">
        <v>4.2084065083209374</v>
      </c>
      <c r="K483" s="27">
        <f t="array" ref="K483:K493">K456:K466</f>
        <v>5.1092243144519021</v>
      </c>
      <c r="L483" s="27"/>
      <c r="M483" s="27"/>
      <c r="N483" s="27"/>
      <c r="O483" s="27"/>
      <c r="P483" s="27"/>
      <c r="Q483" s="27"/>
      <c r="R483" s="27"/>
      <c r="S483" s="27"/>
      <c r="T483" s="27"/>
      <c r="U483" s="27"/>
      <c r="V483" s="27"/>
      <c r="W483" s="27"/>
      <c r="X483" s="30"/>
      <c r="Y483" s="30"/>
      <c r="Z483" s="30"/>
      <c r="AA483" s="30"/>
      <c r="AB483" s="30"/>
      <c r="AC483" s="30"/>
      <c r="AD483" s="30"/>
      <c r="AE483" s="30"/>
      <c r="AF483" s="30"/>
      <c r="AG483" s="30"/>
      <c r="AH483" s="28">
        <f t="shared" si="12"/>
        <v>18.864853437603216</v>
      </c>
    </row>
    <row r="484" spans="2:34">
      <c r="B484" s="41">
        <v>9</v>
      </c>
      <c r="C484" s="30"/>
      <c r="D484" s="27">
        <v>0.35325531249399322</v>
      </c>
      <c r="E484" s="27">
        <v>0.74414252633258582</v>
      </c>
      <c r="F484" s="27">
        <v>1.0589559432065345</v>
      </c>
      <c r="G484" s="27">
        <v>1.3956656353734884</v>
      </c>
      <c r="H484" s="27">
        <v>1.8817136979317262</v>
      </c>
      <c r="I484" s="27">
        <v>2.87760690991575</v>
      </c>
      <c r="J484" s="27">
        <v>3.6636306563978676</v>
      </c>
      <c r="K484" s="27">
        <v>4.447838104952357</v>
      </c>
      <c r="L484" s="27">
        <f t="array" ref="L484:L494">L456:L466</f>
        <v>4.9120912051913308</v>
      </c>
      <c r="M484" s="27"/>
      <c r="N484" s="27"/>
      <c r="O484" s="27"/>
      <c r="P484" s="27"/>
      <c r="Q484" s="27"/>
      <c r="R484" s="27"/>
      <c r="S484" s="27"/>
      <c r="T484" s="27"/>
      <c r="U484" s="27"/>
      <c r="V484" s="27"/>
      <c r="W484" s="27"/>
      <c r="X484" s="30"/>
      <c r="Y484" s="30"/>
      <c r="Z484" s="30"/>
      <c r="AA484" s="30"/>
      <c r="AB484" s="30"/>
      <c r="AC484" s="30"/>
      <c r="AD484" s="30"/>
      <c r="AE484" s="30"/>
      <c r="AF484" s="30"/>
      <c r="AG484" s="30"/>
      <c r="AH484" s="28">
        <f t="shared" si="12"/>
        <v>21.334899991795634</v>
      </c>
    </row>
    <row r="485" spans="2:34">
      <c r="B485" s="41">
        <v>10</v>
      </c>
      <c r="C485" s="30"/>
      <c r="D485" s="27">
        <v>0.30752661127899417</v>
      </c>
      <c r="E485" s="27">
        <v>0.64781369547143342</v>
      </c>
      <c r="F485" s="27">
        <v>0.92187469286422719</v>
      </c>
      <c r="G485" s="27">
        <v>1.2149975050474333</v>
      </c>
      <c r="H485" s="27">
        <v>1.6381269196964972</v>
      </c>
      <c r="I485" s="27">
        <v>2.5051023163719752</v>
      </c>
      <c r="J485" s="27">
        <v>3.1893757316361122</v>
      </c>
      <c r="K485" s="27">
        <v>3.87206796771624</v>
      </c>
      <c r="L485" s="27">
        <v>4.2762237656412498</v>
      </c>
      <c r="M485" s="27">
        <f t="array" ref="M485:M495">M456:M466</f>
        <v>4.1156595720596831</v>
      </c>
      <c r="N485" s="27"/>
      <c r="O485" s="27"/>
      <c r="P485" s="27"/>
      <c r="Q485" s="27"/>
      <c r="R485" s="27"/>
      <c r="S485" s="27"/>
      <c r="T485" s="27"/>
      <c r="U485" s="27"/>
      <c r="V485" s="27"/>
      <c r="W485" s="27"/>
      <c r="X485" s="30"/>
      <c r="Y485" s="30"/>
      <c r="Z485" s="30"/>
      <c r="AA485" s="30"/>
      <c r="AB485" s="30"/>
      <c r="AC485" s="30"/>
      <c r="AD485" s="30"/>
      <c r="AE485" s="30"/>
      <c r="AF485" s="30"/>
      <c r="AG485" s="30"/>
      <c r="AH485" s="28">
        <f t="shared" si="12"/>
        <v>22.688768777783849</v>
      </c>
    </row>
    <row r="486" spans="2:34">
      <c r="B486" s="41">
        <v>11</v>
      </c>
      <c r="C486" s="30"/>
      <c r="D486" s="27">
        <v>0.26771746467747654</v>
      </c>
      <c r="E486" s="27">
        <v>0.56395457750360012</v>
      </c>
      <c r="F486" s="27">
        <v>0.80253853316139434</v>
      </c>
      <c r="G486" s="27">
        <v>1.0577167624224286</v>
      </c>
      <c r="H486" s="27">
        <v>1.4260723126923303</v>
      </c>
      <c r="I486" s="27">
        <v>2.1808182326320487</v>
      </c>
      <c r="J486" s="27">
        <v>2.7765128397388055</v>
      </c>
      <c r="K486" s="27">
        <v>3.3708309504162508</v>
      </c>
      <c r="L486" s="27">
        <v>3.7226690079592641</v>
      </c>
      <c r="M486" s="27">
        <v>3.5828897587916422</v>
      </c>
      <c r="N486" s="27">
        <f t="array" ref="N486:N496">N456:N466</f>
        <v>3.549259705771914</v>
      </c>
      <c r="O486" s="27"/>
      <c r="P486" s="27"/>
      <c r="Q486" s="27"/>
      <c r="R486" s="27"/>
      <c r="S486" s="27"/>
      <c r="T486" s="27"/>
      <c r="U486" s="27"/>
      <c r="V486" s="27"/>
      <c r="W486" s="27"/>
      <c r="X486" s="30"/>
      <c r="Y486" s="30"/>
      <c r="Z486" s="30"/>
      <c r="AA486" s="30"/>
      <c r="AB486" s="30"/>
      <c r="AC486" s="30"/>
      <c r="AD486" s="30"/>
      <c r="AE486" s="30"/>
      <c r="AF486" s="30"/>
      <c r="AG486" s="30"/>
      <c r="AH486" s="28">
        <f t="shared" si="12"/>
        <v>23.300980145767152</v>
      </c>
    </row>
    <row r="487" spans="2:34">
      <c r="B487" s="41">
        <v>12</v>
      </c>
      <c r="C487" s="30"/>
      <c r="D487" s="27"/>
      <c r="E487" s="27">
        <v>0.49095097511918673</v>
      </c>
      <c r="F487" s="27">
        <v>0.69865037211049696</v>
      </c>
      <c r="G487" s="27">
        <v>0.92079592333459781</v>
      </c>
      <c r="H487" s="27">
        <v>1.2414680551153148</v>
      </c>
      <c r="I487" s="27">
        <v>1.8985125408642878</v>
      </c>
      <c r="J487" s="27">
        <v>2.4170948166335386</v>
      </c>
      <c r="K487" s="27">
        <v>2.9344787826608765</v>
      </c>
      <c r="L487" s="27">
        <v>3.2407716018439605</v>
      </c>
      <c r="M487" s="27">
        <v>3.1190866977439788</v>
      </c>
      <c r="N487" s="27">
        <v>3.0898100361439753</v>
      </c>
      <c r="O487" s="27">
        <f t="array" ref="O487:O497">O456:O466</f>
        <v>2.6029443917005306</v>
      </c>
      <c r="P487" s="27"/>
      <c r="Q487" s="27"/>
      <c r="R487" s="27"/>
      <c r="S487" s="27"/>
      <c r="T487" s="27"/>
      <c r="U487" s="27"/>
      <c r="V487" s="27"/>
      <c r="W487" s="27"/>
      <c r="X487" s="30"/>
      <c r="Y487" s="30"/>
      <c r="Z487" s="30"/>
      <c r="AA487" s="30"/>
      <c r="AB487" s="30"/>
      <c r="AC487" s="30"/>
      <c r="AD487" s="30"/>
      <c r="AE487" s="30"/>
      <c r="AF487" s="30"/>
      <c r="AG487" s="30"/>
      <c r="AH487" s="28">
        <f t="shared" si="12"/>
        <v>22.654564193270744</v>
      </c>
    </row>
    <row r="488" spans="2:34">
      <c r="B488" s="41">
        <v>13</v>
      </c>
      <c r="C488" s="30"/>
      <c r="D488" s="27"/>
      <c r="E488" s="27"/>
      <c r="F488" s="27">
        <v>0.60821047498783987</v>
      </c>
      <c r="G488" s="27">
        <v>0.80159940973970878</v>
      </c>
      <c r="H488" s="27">
        <v>1.0807607146947809</v>
      </c>
      <c r="I488" s="27">
        <v>1.6527511618741619</v>
      </c>
      <c r="J488" s="27">
        <v>2.1042032541604687</v>
      </c>
      <c r="K488" s="27">
        <v>2.554612157225951</v>
      </c>
      <c r="L488" s="27">
        <v>2.8212555434993423</v>
      </c>
      <c r="M488" s="27">
        <v>2.7153226816904681</v>
      </c>
      <c r="N488" s="27">
        <v>2.6898358674431559</v>
      </c>
      <c r="O488" s="27">
        <v>2.2659947064233839</v>
      </c>
      <c r="P488" s="27">
        <f t="array" ref="P488:P498">P456:P466</f>
        <v>1.7792962496732869</v>
      </c>
      <c r="Q488" s="27"/>
      <c r="R488" s="27"/>
      <c r="S488" s="27"/>
      <c r="T488" s="27"/>
      <c r="U488" s="27"/>
      <c r="V488" s="27"/>
      <c r="W488" s="27"/>
      <c r="X488" s="30"/>
      <c r="Y488" s="30"/>
      <c r="Z488" s="30"/>
      <c r="AA488" s="30"/>
      <c r="AB488" s="30"/>
      <c r="AC488" s="30"/>
      <c r="AD488" s="30"/>
      <c r="AE488" s="30"/>
      <c r="AF488" s="30"/>
      <c r="AG488" s="30"/>
      <c r="AH488" s="28">
        <f t="shared" si="12"/>
        <v>21.073842221412548</v>
      </c>
    </row>
    <row r="489" spans="2:34">
      <c r="B489" s="41">
        <v>14</v>
      </c>
      <c r="C489" s="30"/>
      <c r="D489" s="27"/>
      <c r="E489" s="27"/>
      <c r="F489" s="27"/>
      <c r="G489" s="27">
        <v>0.6978328176867441</v>
      </c>
      <c r="H489" s="27">
        <v>0.94085684896586308</v>
      </c>
      <c r="I489" s="27">
        <v>1.438803454957875</v>
      </c>
      <c r="J489" s="27">
        <v>1.8318153281989338</v>
      </c>
      <c r="K489" s="27">
        <v>2.2239190524761785</v>
      </c>
      <c r="L489" s="27">
        <v>2.4560456025956654</v>
      </c>
      <c r="M489" s="27">
        <v>2.3638256900763794</v>
      </c>
      <c r="N489" s="27">
        <v>2.3416381295767579</v>
      </c>
      <c r="O489" s="27">
        <v>1.9726629681029126</v>
      </c>
      <c r="P489" s="27">
        <v>1.548967352423761</v>
      </c>
      <c r="Q489" s="27">
        <f t="array" ref="Q489:Q499">Q456:Q466</f>
        <v>1.1693809816678919</v>
      </c>
      <c r="R489" s="27"/>
      <c r="S489" s="27"/>
      <c r="T489" s="27"/>
      <c r="U489" s="27"/>
      <c r="V489" s="27"/>
      <c r="W489" s="27"/>
      <c r="X489" s="30"/>
      <c r="Y489" s="30"/>
      <c r="Z489" s="30"/>
      <c r="AA489" s="30"/>
      <c r="AB489" s="30"/>
      <c r="AC489" s="30"/>
      <c r="AD489" s="30"/>
      <c r="AE489" s="30"/>
      <c r="AF489" s="30"/>
      <c r="AG489" s="30"/>
      <c r="AH489" s="28">
        <f t="shared" si="12"/>
        <v>18.985748226728965</v>
      </c>
    </row>
    <row r="490" spans="2:34">
      <c r="B490" s="41">
        <v>15</v>
      </c>
      <c r="C490" s="30"/>
      <c r="D490" s="27"/>
      <c r="E490" s="27"/>
      <c r="F490" s="27"/>
      <c r="G490" s="27"/>
      <c r="H490" s="27">
        <v>0.81906345984824835</v>
      </c>
      <c r="I490" s="27">
        <v>1.2525511581859876</v>
      </c>
      <c r="J490" s="27">
        <v>1.5946878658180561</v>
      </c>
      <c r="K490" s="27">
        <v>1.93603398385812</v>
      </c>
      <c r="L490" s="27">
        <v>2.1381118828206249</v>
      </c>
      <c r="M490" s="27">
        <v>2.0578297860298416</v>
      </c>
      <c r="N490" s="27">
        <v>2.0385143927387288</v>
      </c>
      <c r="O490" s="27">
        <v>1.7173028580753946</v>
      </c>
      <c r="P490" s="27">
        <v>1.3484544011798114</v>
      </c>
      <c r="Q490" s="27">
        <v>1.018005272298758</v>
      </c>
      <c r="R490" s="27">
        <f t="array" ref="R490:R500">R456:R466</f>
        <v>0.62635916204999997</v>
      </c>
      <c r="S490" s="27"/>
      <c r="T490" s="27"/>
      <c r="U490" s="27"/>
      <c r="V490" s="27"/>
      <c r="W490" s="27"/>
      <c r="X490" s="30"/>
      <c r="Y490" s="30"/>
      <c r="Z490" s="30"/>
      <c r="AA490" s="30"/>
      <c r="AB490" s="30"/>
      <c r="AC490" s="30"/>
      <c r="AD490" s="30"/>
      <c r="AE490" s="30"/>
      <c r="AF490" s="30"/>
      <c r="AG490" s="30"/>
      <c r="AH490" s="28">
        <f t="shared" si="12"/>
        <v>16.54691422290357</v>
      </c>
    </row>
    <row r="491" spans="2:34">
      <c r="B491" s="41">
        <v>16</v>
      </c>
      <c r="C491" s="30"/>
      <c r="D491" s="27"/>
      <c r="E491" s="27"/>
      <c r="F491" s="27"/>
      <c r="G491" s="27"/>
      <c r="H491" s="27"/>
      <c r="I491" s="27">
        <v>1.0904091163160241</v>
      </c>
      <c r="J491" s="27">
        <v>1.3882564198694027</v>
      </c>
      <c r="K491" s="27">
        <v>1.6854154752081254</v>
      </c>
      <c r="L491" s="27">
        <v>1.8613345039796321</v>
      </c>
      <c r="M491" s="27">
        <v>1.7914448793958211</v>
      </c>
      <c r="N491" s="27">
        <v>1.774629852885957</v>
      </c>
      <c r="O491" s="27">
        <v>1.4949989704475786</v>
      </c>
      <c r="P491" s="27">
        <v>1.1738977385262224</v>
      </c>
      <c r="Q491" s="27">
        <v>0.88622506323810801</v>
      </c>
      <c r="R491" s="27">
        <v>0.54527732134831575</v>
      </c>
      <c r="S491" s="27">
        <f t="array" ref="S491:S501">S456:S466</f>
        <v>0.27334245791690576</v>
      </c>
      <c r="T491" s="27"/>
      <c r="U491" s="27"/>
      <c r="V491" s="27"/>
      <c r="W491" s="27"/>
      <c r="X491" s="30"/>
      <c r="Y491" s="30"/>
      <c r="Z491" s="30"/>
      <c r="AA491" s="30"/>
      <c r="AB491" s="30"/>
      <c r="AC491" s="30"/>
      <c r="AD491" s="30"/>
      <c r="AE491" s="30"/>
      <c r="AF491" s="30"/>
      <c r="AG491" s="30"/>
      <c r="AH491" s="28">
        <f t="shared" si="12"/>
        <v>13.965231799132093</v>
      </c>
    </row>
    <row r="492" spans="2:34">
      <c r="B492" s="41">
        <v>17</v>
      </c>
      <c r="C492" s="30"/>
      <c r="D492" s="27"/>
      <c r="E492" s="27"/>
      <c r="F492" s="27"/>
      <c r="G492" s="27"/>
      <c r="H492" s="27"/>
      <c r="I492" s="27"/>
      <c r="J492" s="27">
        <v>1.2085474083167691</v>
      </c>
      <c r="K492" s="27">
        <v>1.4672393913304382</v>
      </c>
      <c r="L492" s="27">
        <v>1.6203858009219803</v>
      </c>
      <c r="M492" s="27">
        <v>1.5595433488719894</v>
      </c>
      <c r="N492" s="27">
        <v>1.5449050180719877</v>
      </c>
      <c r="O492" s="27">
        <v>1.3014721958502653</v>
      </c>
      <c r="P492" s="27">
        <v>1.021937337526049</v>
      </c>
      <c r="Q492" s="27">
        <v>0.77150372800907807</v>
      </c>
      <c r="R492" s="27">
        <v>0.47469147925237803</v>
      </c>
      <c r="S492" s="27">
        <v>0.2379584307123094</v>
      </c>
      <c r="T492" s="27">
        <f t="array" ref="T492:T502">T456:T466</f>
        <v>7.1156396241281006E-2</v>
      </c>
      <c r="U492" s="27"/>
      <c r="V492" s="27"/>
      <c r="W492" s="27"/>
      <c r="X492" s="30"/>
      <c r="Y492" s="30"/>
      <c r="Z492" s="30"/>
      <c r="AA492" s="30"/>
      <c r="AB492" s="30"/>
      <c r="AC492" s="30"/>
      <c r="AD492" s="30"/>
      <c r="AE492" s="30"/>
      <c r="AF492" s="30"/>
      <c r="AG492" s="30"/>
      <c r="AH492" s="28">
        <f t="shared" si="12"/>
        <v>11.279340535104526</v>
      </c>
    </row>
    <row r="493" spans="2:34">
      <c r="B493" s="41">
        <v>18</v>
      </c>
      <c r="C493" s="30"/>
      <c r="D493" s="27"/>
      <c r="E493" s="27"/>
      <c r="F493" s="27"/>
      <c r="G493" s="27"/>
      <c r="H493" s="27"/>
      <c r="I493" s="27"/>
      <c r="J493" s="27"/>
      <c r="K493" s="27">
        <v>1.2773060786129753</v>
      </c>
      <c r="L493" s="27">
        <v>1.4106277717496711</v>
      </c>
      <c r="M493" s="27">
        <v>1.357661340845234</v>
      </c>
      <c r="N493" s="27">
        <v>1.344917933721578</v>
      </c>
      <c r="O493" s="27">
        <v>1.1329973532116919</v>
      </c>
      <c r="P493" s="27">
        <v>0.88964812483664346</v>
      </c>
      <c r="Q493" s="27">
        <v>0.67163300500336265</v>
      </c>
      <c r="R493" s="27">
        <v>0.41324293465502809</v>
      </c>
      <c r="S493" s="27">
        <v>0.2071548458976627</v>
      </c>
      <c r="T493" s="27">
        <v>6.194524082996939E-2</v>
      </c>
      <c r="U493" s="27">
        <f t="array" ref="U493:U503">U456:U466</f>
        <v>2.6585906287951148E-2</v>
      </c>
      <c r="V493" s="27"/>
      <c r="W493" s="27"/>
      <c r="X493" s="30"/>
      <c r="Y493" s="30"/>
      <c r="Z493" s="30"/>
      <c r="AA493" s="30"/>
      <c r="AB493" s="30"/>
      <c r="AC493" s="30"/>
      <c r="AD493" s="30"/>
      <c r="AE493" s="30"/>
      <c r="AF493" s="30"/>
      <c r="AG493" s="30"/>
      <c r="AH493" s="28">
        <f t="shared" si="12"/>
        <v>8.7937205356517651</v>
      </c>
    </row>
    <row r="494" spans="2:34">
      <c r="B494" s="41">
        <v>19</v>
      </c>
      <c r="C494" s="30"/>
      <c r="D494" s="27"/>
      <c r="E494" s="27"/>
      <c r="F494" s="27"/>
      <c r="G494" s="27"/>
      <c r="H494" s="27"/>
      <c r="I494" s="27"/>
      <c r="J494" s="27"/>
      <c r="K494" s="27"/>
      <c r="L494" s="27">
        <v>1.2280228012978325</v>
      </c>
      <c r="M494" s="27">
        <v>1.1819128450381897</v>
      </c>
      <c r="N494" s="27">
        <v>1.1708190647883789</v>
      </c>
      <c r="O494" s="27">
        <v>0.98633148405145632</v>
      </c>
      <c r="P494" s="27">
        <v>0.77448367621188052</v>
      </c>
      <c r="Q494" s="27">
        <v>0.58469049083394597</v>
      </c>
      <c r="R494" s="27">
        <v>0.35974886954207808</v>
      </c>
      <c r="S494" s="27">
        <v>0.18033876778573205</v>
      </c>
      <c r="T494" s="27">
        <v>5.3926464298043923E-2</v>
      </c>
      <c r="U494" s="27">
        <v>2.314437569471384E-2</v>
      </c>
      <c r="V494" s="27">
        <f t="array" ref="V494:V504">V456:V466</f>
        <v>9.3832610428062867E-3</v>
      </c>
      <c r="W494" s="27"/>
      <c r="X494" s="27"/>
      <c r="Y494" s="27"/>
      <c r="Z494" s="27"/>
      <c r="AA494" s="27"/>
      <c r="AB494" s="27"/>
      <c r="AC494" s="27"/>
      <c r="AD494" s="27"/>
      <c r="AE494" s="27"/>
      <c r="AF494" s="27"/>
      <c r="AG494" s="27"/>
      <c r="AH494" s="28">
        <f t="shared" si="12"/>
        <v>6.5528021005850583</v>
      </c>
    </row>
    <row r="495" spans="2:34">
      <c r="B495" s="41">
        <v>20</v>
      </c>
      <c r="C495" s="30"/>
      <c r="D495" s="27"/>
      <c r="E495" s="27"/>
      <c r="F495" s="27"/>
      <c r="G495" s="27"/>
      <c r="H495" s="27"/>
      <c r="I495" s="27"/>
      <c r="J495" s="27"/>
      <c r="K495" s="27"/>
      <c r="L495" s="27"/>
      <c r="M495" s="27">
        <v>1.0289148930149206</v>
      </c>
      <c r="N495" s="27">
        <v>1.0192571963693644</v>
      </c>
      <c r="O495" s="27">
        <v>0.85865142903769731</v>
      </c>
      <c r="P495" s="27">
        <v>0.67422720058990571</v>
      </c>
      <c r="Q495" s="27">
        <v>0.50900263614937902</v>
      </c>
      <c r="R495" s="27">
        <v>0.31317958102499999</v>
      </c>
      <c r="S495" s="27">
        <v>0.15699401587999795</v>
      </c>
      <c r="T495" s="27">
        <v>4.6945713871230463E-2</v>
      </c>
      <c r="U495" s="27">
        <v>2.0148349298170259E-2</v>
      </c>
      <c r="V495" s="27">
        <v>8.1686031863695899E-3</v>
      </c>
      <c r="W495" s="27">
        <f t="array" ref="W495:W505">W456:W466</f>
        <v>5.1751750152685725</v>
      </c>
      <c r="X495" s="27"/>
      <c r="Y495" s="27"/>
      <c r="Z495" s="27"/>
      <c r="AA495" s="27"/>
      <c r="AB495" s="27"/>
      <c r="AC495" s="27"/>
      <c r="AD495" s="27"/>
      <c r="AE495" s="27"/>
      <c r="AF495" s="27"/>
      <c r="AG495" s="27"/>
      <c r="AH495" s="28">
        <f t="shared" si="12"/>
        <v>9.8106646336906085</v>
      </c>
    </row>
    <row r="496" spans="2:34">
      <c r="B496" s="41">
        <v>21</v>
      </c>
      <c r="C496" s="30"/>
      <c r="D496" s="27"/>
      <c r="E496" s="27"/>
      <c r="F496" s="27"/>
      <c r="G496" s="27"/>
      <c r="H496" s="27"/>
      <c r="I496" s="27"/>
      <c r="J496" s="27"/>
      <c r="K496" s="27"/>
      <c r="L496" s="27"/>
      <c r="M496" s="27"/>
      <c r="N496" s="27">
        <v>0.88731492644297827</v>
      </c>
      <c r="O496" s="27">
        <v>0.74749948522378928</v>
      </c>
      <c r="P496" s="27">
        <v>0.58694886926311118</v>
      </c>
      <c r="Q496" s="27">
        <v>0.44311253161905401</v>
      </c>
      <c r="R496" s="27">
        <v>0.27263866067415787</v>
      </c>
      <c r="S496" s="27">
        <v>0.13667122895845288</v>
      </c>
      <c r="T496" s="27">
        <v>4.0868617654938343E-2</v>
      </c>
      <c r="U496" s="27">
        <v>1.7540156831009186E-2</v>
      </c>
      <c r="V496" s="27">
        <v>7.1111821052365614E-3</v>
      </c>
      <c r="W496" s="27">
        <v>4.5052515246980835</v>
      </c>
      <c r="X496" s="27">
        <f t="array" ref="X496:X506">X456:X466</f>
        <v>5.6110169580406586</v>
      </c>
      <c r="Y496" s="27"/>
      <c r="Z496" s="27"/>
      <c r="AA496" s="27"/>
      <c r="AB496" s="27"/>
      <c r="AC496" s="27"/>
      <c r="AD496" s="27"/>
      <c r="AE496" s="27"/>
      <c r="AF496" s="27"/>
      <c r="AG496" s="27"/>
      <c r="AH496" s="28">
        <f t="shared" si="12"/>
        <v>13.255974141511469</v>
      </c>
    </row>
    <row r="497" spans="2:34">
      <c r="B497" s="41">
        <v>22</v>
      </c>
      <c r="C497" s="30"/>
      <c r="D497" s="27"/>
      <c r="E497" s="27"/>
      <c r="F497" s="27"/>
      <c r="G497" s="27"/>
      <c r="H497" s="27"/>
      <c r="I497" s="27"/>
      <c r="J497" s="27"/>
      <c r="K497" s="27"/>
      <c r="L497" s="27"/>
      <c r="M497" s="27"/>
      <c r="N497" s="27"/>
      <c r="O497" s="27">
        <v>0.65073609792513254</v>
      </c>
      <c r="P497" s="27">
        <v>0.51096866876302449</v>
      </c>
      <c r="Q497" s="27">
        <v>0.38575186400453904</v>
      </c>
      <c r="R497" s="27">
        <v>0.23734573962618902</v>
      </c>
      <c r="S497" s="27">
        <v>0.1189792153561547</v>
      </c>
      <c r="T497" s="27">
        <v>3.5578198120640503E-2</v>
      </c>
      <c r="U497" s="27">
        <v>1.5269593409537405E-2</v>
      </c>
      <c r="V497" s="27">
        <v>6.1906435874150055E-3</v>
      </c>
      <c r="W497" s="27">
        <v>3.9220492526166391</v>
      </c>
      <c r="X497" s="27">
        <v>4.8846739734864002</v>
      </c>
      <c r="Y497" s="27">
        <f t="array" ref="Y497:Y507">Y456:Y466</f>
        <v>4.622076598129734</v>
      </c>
      <c r="Z497" s="27"/>
      <c r="AA497" s="27"/>
      <c r="AB497" s="27"/>
      <c r="AC497" s="27"/>
      <c r="AD497" s="27"/>
      <c r="AE497" s="27"/>
      <c r="AF497" s="27"/>
      <c r="AG497" s="27"/>
      <c r="AH497" s="28">
        <f t="shared" si="12"/>
        <v>15.389619845025406</v>
      </c>
    </row>
    <row r="498" spans="2:34">
      <c r="B498" s="41">
        <v>23</v>
      </c>
      <c r="C498" s="30"/>
      <c r="D498" s="27"/>
      <c r="E498" s="27"/>
      <c r="F498" s="27"/>
      <c r="G498" s="27"/>
      <c r="H498" s="27"/>
      <c r="I498" s="27"/>
      <c r="J498" s="27"/>
      <c r="K498" s="27"/>
      <c r="L498" s="27"/>
      <c r="M498" s="27"/>
      <c r="N498" s="27"/>
      <c r="O498" s="27"/>
      <c r="P498" s="27">
        <v>0.44482406241832162</v>
      </c>
      <c r="Q498" s="27">
        <v>0.33581650250168132</v>
      </c>
      <c r="R498" s="27">
        <v>0.20662146732751405</v>
      </c>
      <c r="S498" s="27">
        <v>0.10357742294883135</v>
      </c>
      <c r="T498" s="27">
        <v>3.0972620414984695E-2</v>
      </c>
      <c r="U498" s="27">
        <v>1.3292953143975574E-2</v>
      </c>
      <c r="V498" s="27">
        <v>5.3892682621896719E-3</v>
      </c>
      <c r="W498" s="27">
        <v>3.4143421861405576</v>
      </c>
      <c r="X498" s="27">
        <v>4.2523556791365031</v>
      </c>
      <c r="Y498" s="27">
        <v>4.023751386099673</v>
      </c>
      <c r="Z498" s="27">
        <f t="array" ref="Z498:Z508">Z456:Z466</f>
        <v>3.6689239565039689</v>
      </c>
      <c r="AA498" s="27"/>
      <c r="AB498" s="27"/>
      <c r="AC498" s="27"/>
      <c r="AD498" s="27"/>
      <c r="AE498" s="27"/>
      <c r="AF498" s="27"/>
      <c r="AG498" s="27"/>
      <c r="AH498" s="28">
        <f t="shared" si="12"/>
        <v>16.499867504898198</v>
      </c>
    </row>
    <row r="499" spans="2:34">
      <c r="B499" s="41">
        <v>24</v>
      </c>
      <c r="C499" s="30"/>
      <c r="D499" s="27"/>
      <c r="E499" s="27"/>
      <c r="F499" s="27"/>
      <c r="G499" s="27"/>
      <c r="H499" s="27"/>
      <c r="I499" s="27"/>
      <c r="J499" s="27"/>
      <c r="K499" s="27"/>
      <c r="L499" s="27"/>
      <c r="M499" s="27"/>
      <c r="N499" s="27"/>
      <c r="O499" s="27"/>
      <c r="P499" s="27"/>
      <c r="Q499" s="27">
        <v>0.29234524541697293</v>
      </c>
      <c r="R499" s="27">
        <v>0.17987443477103904</v>
      </c>
      <c r="S499" s="27">
        <v>9.0169383892866023E-2</v>
      </c>
      <c r="T499" s="27">
        <v>2.6963232149021962E-2</v>
      </c>
      <c r="U499" s="27">
        <v>1.157218784735692E-2</v>
      </c>
      <c r="V499" s="27">
        <v>4.6916305214031433E-3</v>
      </c>
      <c r="W499" s="27">
        <v>2.9723575134303819</v>
      </c>
      <c r="X499" s="27">
        <v>3.7018906318077547</v>
      </c>
      <c r="Y499" s="27">
        <v>3.5028790357326312</v>
      </c>
      <c r="Z499" s="27">
        <v>3.1939838170251744</v>
      </c>
      <c r="AA499" s="27">
        <f t="array" ref="AA499:AA509">AA456:AA466</f>
        <v>2.6688904707764598</v>
      </c>
      <c r="AB499" s="27"/>
      <c r="AC499" s="27"/>
      <c r="AD499" s="27"/>
      <c r="AE499" s="27"/>
      <c r="AF499" s="27"/>
      <c r="AG499" s="27"/>
      <c r="AH499" s="28">
        <f t="shared" si="12"/>
        <v>16.645617583371063</v>
      </c>
    </row>
    <row r="500" spans="2:34">
      <c r="B500" s="41">
        <v>25</v>
      </c>
      <c r="C500" s="30"/>
      <c r="D500" s="27"/>
      <c r="E500" s="27"/>
      <c r="F500" s="27"/>
      <c r="G500" s="27"/>
      <c r="H500" s="27"/>
      <c r="I500" s="27"/>
      <c r="J500" s="27"/>
      <c r="K500" s="27"/>
      <c r="L500" s="27"/>
      <c r="M500" s="27"/>
      <c r="N500" s="27"/>
      <c r="O500" s="27"/>
      <c r="P500" s="27"/>
      <c r="Q500" s="27"/>
      <c r="R500" s="27">
        <v>0.15658979051249997</v>
      </c>
      <c r="S500" s="27">
        <v>7.8497007939998975E-2</v>
      </c>
      <c r="T500" s="27">
        <v>2.3472856935615231E-2</v>
      </c>
      <c r="U500" s="27">
        <v>1.0074174649085129E-2</v>
      </c>
      <c r="V500" s="27">
        <v>4.0843015931847949E-3</v>
      </c>
      <c r="W500" s="27">
        <v>2.5875875076342862</v>
      </c>
      <c r="X500" s="27">
        <v>3.2226829747808856</v>
      </c>
      <c r="Y500" s="27">
        <v>3.0494333177152257</v>
      </c>
      <c r="Z500" s="27">
        <v>2.7805244110699707</v>
      </c>
      <c r="AA500" s="27">
        <v>2.3234041027101049</v>
      </c>
      <c r="AB500" s="27">
        <f t="array" ref="AB500:AB510">AB456:AB466</f>
        <v>1.9958361410180951</v>
      </c>
      <c r="AC500" s="27"/>
      <c r="AD500" s="27"/>
      <c r="AE500" s="27"/>
      <c r="AF500" s="27"/>
      <c r="AG500" s="27"/>
      <c r="AH500" s="28">
        <f t="shared" si="12"/>
        <v>16.232186586558953</v>
      </c>
    </row>
    <row r="501" spans="2:34">
      <c r="B501" s="41">
        <v>26</v>
      </c>
      <c r="C501" s="30"/>
      <c r="D501" s="27"/>
      <c r="E501" s="27"/>
      <c r="F501" s="27"/>
      <c r="G501" s="27"/>
      <c r="H501" s="27"/>
      <c r="I501" s="27"/>
      <c r="J501" s="27"/>
      <c r="K501" s="27"/>
      <c r="L501" s="27"/>
      <c r="M501" s="27"/>
      <c r="N501" s="27"/>
      <c r="O501" s="27"/>
      <c r="P501" s="27"/>
      <c r="Q501" s="27"/>
      <c r="R501" s="27"/>
      <c r="S501" s="27">
        <v>6.8335614479226425E-2</v>
      </c>
      <c r="T501" s="27">
        <v>2.0434308827469171E-2</v>
      </c>
      <c r="U501" s="27">
        <v>8.7700784155045931E-3</v>
      </c>
      <c r="V501" s="27">
        <v>3.5555910526182807E-3</v>
      </c>
      <c r="W501" s="27">
        <v>2.2526257623490418</v>
      </c>
      <c r="X501" s="27">
        <v>2.8055084790203293</v>
      </c>
      <c r="Y501" s="27">
        <v>2.6546858924709582</v>
      </c>
      <c r="Z501" s="27">
        <v>2.4205870923155866</v>
      </c>
      <c r="AA501" s="27">
        <v>2.022640750378808</v>
      </c>
      <c r="AB501" s="27">
        <v>1.7374762768100653</v>
      </c>
      <c r="AC501" s="27">
        <f t="array" ref="AC501:AC511">AC456:AC466</f>
        <v>1.3204374182308452</v>
      </c>
      <c r="AD501" s="27"/>
      <c r="AE501" s="27"/>
      <c r="AF501" s="27"/>
      <c r="AG501" s="27"/>
      <c r="AH501" s="28">
        <f t="shared" si="12"/>
        <v>15.315057264350456</v>
      </c>
    </row>
    <row r="502" spans="2:34">
      <c r="B502" s="41">
        <v>27</v>
      </c>
      <c r="C502" s="30"/>
      <c r="D502" s="27"/>
      <c r="E502" s="27"/>
      <c r="F502" s="27"/>
      <c r="G502" s="27"/>
      <c r="H502" s="27"/>
      <c r="I502" s="27"/>
      <c r="J502" s="27"/>
      <c r="K502" s="27"/>
      <c r="L502" s="27"/>
      <c r="M502" s="27"/>
      <c r="N502" s="27"/>
      <c r="O502" s="27"/>
      <c r="P502" s="27"/>
      <c r="Q502" s="27"/>
      <c r="R502" s="27"/>
      <c r="S502" s="27"/>
      <c r="T502" s="27">
        <v>1.7789099060320248E-2</v>
      </c>
      <c r="U502" s="27">
        <v>7.6347967047687027E-3</v>
      </c>
      <c r="V502" s="27">
        <v>3.0953217937075028E-3</v>
      </c>
      <c r="W502" s="27">
        <v>1.9610246263083195</v>
      </c>
      <c r="X502" s="27">
        <v>2.4423369867432001</v>
      </c>
      <c r="Y502" s="27">
        <v>2.311038299064867</v>
      </c>
      <c r="Z502" s="27">
        <v>2.107243456722661</v>
      </c>
      <c r="AA502" s="27">
        <v>1.7608110445879663</v>
      </c>
      <c r="AB502" s="27">
        <v>1.5125609514906551</v>
      </c>
      <c r="AC502" s="27">
        <v>1.1495075382381421</v>
      </c>
      <c r="AD502" s="27">
        <f t="array" ref="AD502:AD512">AD456:AD466</f>
        <v>0.7477286143486257</v>
      </c>
      <c r="AE502" s="27"/>
      <c r="AF502" s="27"/>
      <c r="AG502" s="27"/>
      <c r="AH502" s="28">
        <f t="shared" si="12"/>
        <v>14.020770735063232</v>
      </c>
    </row>
    <row r="503" spans="2:34">
      <c r="B503" s="41">
        <v>28</v>
      </c>
      <c r="C503" s="30"/>
      <c r="D503" s="27"/>
      <c r="E503" s="27"/>
      <c r="F503" s="27"/>
      <c r="G503" s="27"/>
      <c r="H503" s="27"/>
      <c r="I503" s="27"/>
      <c r="J503" s="27"/>
      <c r="K503" s="27"/>
      <c r="L503" s="27"/>
      <c r="M503" s="27"/>
      <c r="N503" s="27"/>
      <c r="O503" s="27"/>
      <c r="P503" s="27"/>
      <c r="Q503" s="27"/>
      <c r="R503" s="27"/>
      <c r="S503" s="27"/>
      <c r="T503" s="27"/>
      <c r="U503" s="27">
        <v>6.6464765719877854E-3</v>
      </c>
      <c r="V503" s="27">
        <v>2.6946341310948359E-3</v>
      </c>
      <c r="W503" s="27">
        <v>1.7071710930702788</v>
      </c>
      <c r="X503" s="27">
        <v>2.1261778395682516</v>
      </c>
      <c r="Y503" s="27">
        <v>2.0118756930498365</v>
      </c>
      <c r="Z503" s="27">
        <v>1.8344619782519844</v>
      </c>
      <c r="AA503" s="27">
        <v>1.5328750467240906</v>
      </c>
      <c r="AB503" s="27">
        <v>1.3167607883399111</v>
      </c>
      <c r="AC503" s="27">
        <v>1.0007044349263556</v>
      </c>
      <c r="AD503" s="27">
        <v>0.65093556641382644</v>
      </c>
      <c r="AE503" s="27">
        <f t="array" ref="AE503:AE513">AE456:AE466</f>
        <v>0.40410333201929405</v>
      </c>
      <c r="AF503" s="27"/>
      <c r="AG503" s="27"/>
      <c r="AH503" s="28">
        <f t="shared" si="12"/>
        <v>12.594406883066913</v>
      </c>
    </row>
    <row r="504" spans="2:34">
      <c r="B504" s="41">
        <v>29</v>
      </c>
      <c r="C504" s="30"/>
      <c r="D504" s="27"/>
      <c r="E504" s="27"/>
      <c r="F504" s="27"/>
      <c r="G504" s="27"/>
      <c r="H504" s="27"/>
      <c r="I504" s="27"/>
      <c r="J504" s="27"/>
      <c r="K504" s="27"/>
      <c r="L504" s="27"/>
      <c r="M504" s="27"/>
      <c r="N504" s="27"/>
      <c r="O504" s="27"/>
      <c r="P504" s="27"/>
      <c r="Q504" s="27"/>
      <c r="R504" s="27"/>
      <c r="S504" s="27"/>
      <c r="T504" s="27"/>
      <c r="U504" s="27"/>
      <c r="V504" s="27">
        <v>2.3458152607015712E-3</v>
      </c>
      <c r="W504" s="27">
        <v>1.486178756715191</v>
      </c>
      <c r="X504" s="27">
        <v>1.8509453159038773</v>
      </c>
      <c r="Y504" s="27">
        <v>1.7514395178663156</v>
      </c>
      <c r="Z504" s="27">
        <v>1.5969919085125872</v>
      </c>
      <c r="AA504" s="27">
        <v>1.3344452353882299</v>
      </c>
      <c r="AB504" s="27">
        <v>1.1463068460155581</v>
      </c>
      <c r="AC504" s="27">
        <v>0.87116380951806838</v>
      </c>
      <c r="AD504" s="27">
        <v>0.56667232401103829</v>
      </c>
      <c r="AE504" s="27">
        <v>0.35179238331923712</v>
      </c>
      <c r="AF504" s="27">
        <f t="array" ref="AF504:AF514">AF456:AF466</f>
        <v>0.19792816262169502</v>
      </c>
      <c r="AG504" s="27"/>
      <c r="AH504" s="28">
        <f t="shared" si="12"/>
        <v>11.156210075132499</v>
      </c>
    </row>
    <row r="505" spans="2:34">
      <c r="B505" s="42">
        <v>30</v>
      </c>
      <c r="C505" s="37"/>
      <c r="D505" s="38"/>
      <c r="E505" s="38"/>
      <c r="F505" s="38"/>
      <c r="G505" s="38"/>
      <c r="H505" s="38"/>
      <c r="I505" s="38"/>
      <c r="J505" s="38"/>
      <c r="K505" s="38"/>
      <c r="L505" s="38"/>
      <c r="M505" s="38"/>
      <c r="N505" s="38"/>
      <c r="O505" s="38"/>
      <c r="P505" s="38"/>
      <c r="Q505" s="38"/>
      <c r="R505" s="38"/>
      <c r="S505" s="38"/>
      <c r="T505" s="38"/>
      <c r="U505" s="38"/>
      <c r="V505" s="38"/>
      <c r="W505" s="38">
        <v>1.2937937538171429</v>
      </c>
      <c r="X505" s="38">
        <v>1.6113414873904428</v>
      </c>
      <c r="Y505" s="38">
        <v>1.5247166588576129</v>
      </c>
      <c r="Z505" s="38">
        <v>1.3902622055349854</v>
      </c>
      <c r="AA505" s="38">
        <v>1.1617020513550524</v>
      </c>
      <c r="AB505" s="38">
        <v>0.99791807050904757</v>
      </c>
      <c r="AC505" s="38">
        <v>0.75839214509915176</v>
      </c>
      <c r="AD505" s="38">
        <v>0.49331691087213309</v>
      </c>
      <c r="AE505" s="38">
        <v>0.30625305746184794</v>
      </c>
      <c r="AF505" s="38">
        <v>0.17230647346248346</v>
      </c>
      <c r="AG505" s="38">
        <f t="array" ref="AG505:AG515">AG456:AG466</f>
        <v>7.4223060983135622E-2</v>
      </c>
      <c r="AH505" s="39">
        <f t="shared" si="12"/>
        <v>9.7842258753430364</v>
      </c>
    </row>
    <row r="506" spans="2:34">
      <c r="W506" s="3"/>
      <c r="X506" s="3">
        <v>1.4027542395101644</v>
      </c>
      <c r="Y506" s="3">
        <v>1.3273429462354791</v>
      </c>
      <c r="Z506" s="3">
        <v>1.2102935461577933</v>
      </c>
      <c r="AA506" s="3">
        <v>1.011320375189404</v>
      </c>
      <c r="AB506" s="3">
        <v>0.86873813840503267</v>
      </c>
      <c r="AC506" s="3">
        <v>0.66021870911542258</v>
      </c>
      <c r="AD506" s="3">
        <v>0.42945731464323933</v>
      </c>
      <c r="AE506" s="3">
        <v>0.26660877168457192</v>
      </c>
      <c r="AF506" s="3">
        <v>0.15000149753233366</v>
      </c>
      <c r="AG506" s="3">
        <v>6.4614927548431289E-2</v>
      </c>
      <c r="AH506" s="3"/>
    </row>
    <row r="507" spans="2:34">
      <c r="W507" s="3"/>
      <c r="X507" s="3"/>
      <c r="Y507" s="3">
        <v>1.1555191495324333</v>
      </c>
      <c r="Z507" s="3">
        <v>1.0536217283613305</v>
      </c>
      <c r="AA507" s="3">
        <v>0.88040552229398317</v>
      </c>
      <c r="AB507" s="3">
        <v>0.75628047574532753</v>
      </c>
      <c r="AC507" s="3">
        <v>0.57475376911907106</v>
      </c>
      <c r="AD507" s="3">
        <v>0.37386430717431285</v>
      </c>
      <c r="AE507" s="3">
        <v>0.23209641636969183</v>
      </c>
      <c r="AF507" s="3">
        <v>0.13058388817203523</v>
      </c>
      <c r="AG507" s="3">
        <v>5.6250561574625116E-2</v>
      </c>
      <c r="AH507" s="3"/>
    </row>
    <row r="508" spans="2:34">
      <c r="W508" s="3"/>
      <c r="X508" s="3"/>
      <c r="Y508" s="3"/>
      <c r="Z508" s="3">
        <v>0.91723098912599199</v>
      </c>
      <c r="AA508" s="3">
        <v>0.76643752336204529</v>
      </c>
      <c r="AB508" s="3">
        <v>0.65838039416995553</v>
      </c>
      <c r="AC508" s="3">
        <v>0.50035221746317782</v>
      </c>
      <c r="AD508" s="3">
        <v>0.32546778320691322</v>
      </c>
      <c r="AE508" s="3">
        <v>0.20205166600964702</v>
      </c>
      <c r="AF508" s="3">
        <v>0.11367987740556333</v>
      </c>
      <c r="AG508" s="3">
        <v>4.89689580645132E-2</v>
      </c>
      <c r="AH508" s="3"/>
    </row>
    <row r="509" spans="2:34">
      <c r="W509" s="3"/>
      <c r="X509" s="3"/>
      <c r="Y509" s="3"/>
      <c r="Z509" s="3"/>
      <c r="AA509" s="3">
        <v>0.66722261769411484</v>
      </c>
      <c r="AB509" s="3">
        <v>0.57315342300777905</v>
      </c>
      <c r="AC509" s="3">
        <v>0.43558190475903419</v>
      </c>
      <c r="AD509" s="3">
        <v>0.28333616200551914</v>
      </c>
      <c r="AE509" s="3">
        <v>0.17589619165961856</v>
      </c>
      <c r="AF509" s="3">
        <v>9.896408131084751E-2</v>
      </c>
      <c r="AG509" s="3">
        <v>4.2629954027086248E-2</v>
      </c>
      <c r="AH509" s="3"/>
    </row>
    <row r="510" spans="2:34">
      <c r="W510" s="3"/>
      <c r="X510" s="3"/>
      <c r="Y510" s="3"/>
      <c r="Z510" s="3"/>
      <c r="AA510" s="3"/>
      <c r="AB510" s="3">
        <v>0.49895903525452368</v>
      </c>
      <c r="AC510" s="3">
        <v>0.37919607254957588</v>
      </c>
      <c r="AD510" s="3">
        <v>0.24665845543606654</v>
      </c>
      <c r="AE510" s="3">
        <v>0.15312652873092397</v>
      </c>
      <c r="AF510" s="3">
        <v>8.6153236731241728E-2</v>
      </c>
      <c r="AG510" s="3">
        <v>3.7111530491567811E-2</v>
      </c>
      <c r="AH510" s="3"/>
    </row>
    <row r="511" spans="2:34">
      <c r="W511" s="3"/>
      <c r="X511" s="3"/>
      <c r="Y511" s="3"/>
      <c r="Z511" s="3"/>
      <c r="AA511" s="3"/>
      <c r="AB511" s="3"/>
      <c r="AC511" s="3">
        <v>0.33010935455771123</v>
      </c>
      <c r="AD511" s="3">
        <v>0.21472865732161966</v>
      </c>
      <c r="AE511" s="3">
        <v>0.13330438584228596</v>
      </c>
      <c r="AF511" s="3">
        <v>7.500074876616683E-2</v>
      </c>
      <c r="AG511" s="3">
        <v>3.2307463774215645E-2</v>
      </c>
      <c r="AH511" s="3"/>
    </row>
    <row r="512" spans="2:34">
      <c r="W512" s="3"/>
      <c r="X512" s="3"/>
      <c r="Y512" s="3"/>
      <c r="Z512" s="3"/>
      <c r="AA512" s="3"/>
      <c r="AB512" s="3"/>
      <c r="AC512" s="3"/>
      <c r="AD512" s="3">
        <v>0.1869321535871564</v>
      </c>
      <c r="AE512" s="3">
        <v>0.11604820818484592</v>
      </c>
      <c r="AF512" s="3">
        <v>6.5291944086017614E-2</v>
      </c>
      <c r="AG512" s="3">
        <v>2.8125280787312558E-2</v>
      </c>
      <c r="AH512" s="3"/>
    </row>
    <row r="513" spans="22:34">
      <c r="W513" s="3"/>
      <c r="X513" s="3"/>
      <c r="Y513" s="3"/>
      <c r="Z513" s="3"/>
      <c r="AA513" s="3"/>
      <c r="AB513" s="3"/>
      <c r="AC513" s="3"/>
      <c r="AD513" s="3"/>
      <c r="AE513" s="3">
        <v>0.10102583300482348</v>
      </c>
      <c r="AF513" s="3">
        <v>5.6839938702781666E-2</v>
      </c>
      <c r="AG513" s="3">
        <v>2.44844790322566E-2</v>
      </c>
      <c r="AH513" s="3"/>
    </row>
    <row r="514" spans="22:34">
      <c r="W514" s="3"/>
      <c r="X514" s="3"/>
      <c r="Y514" s="3"/>
      <c r="Z514" s="3"/>
      <c r="AA514" s="3"/>
      <c r="AB514" s="3"/>
      <c r="AC514" s="3"/>
      <c r="AD514" s="3"/>
      <c r="AE514" s="3"/>
      <c r="AF514" s="3">
        <v>4.9482040655423741E-2</v>
      </c>
      <c r="AG514" s="3">
        <v>2.1314977013543124E-2</v>
      </c>
      <c r="AH514" s="3"/>
    </row>
    <row r="515" spans="22:34">
      <c r="W515" s="3"/>
      <c r="X515" s="3"/>
      <c r="Y515" s="3"/>
      <c r="Z515" s="3"/>
      <c r="AA515" s="3"/>
      <c r="AB515" s="3"/>
      <c r="AC515" s="3"/>
      <c r="AD515" s="3"/>
      <c r="AE515" s="3"/>
      <c r="AF515" s="3"/>
      <c r="AG515" s="3">
        <v>1.8555765245783902E-2</v>
      </c>
      <c r="AH515" s="3"/>
    </row>
    <row r="516" spans="22:34">
      <c r="W516" s="3"/>
      <c r="X516" s="3"/>
      <c r="Y516" s="3"/>
      <c r="Z516" s="3"/>
      <c r="AA516" s="3"/>
      <c r="AB516" s="3"/>
      <c r="AC516" s="3"/>
      <c r="AD516" s="3"/>
      <c r="AE516" s="3"/>
      <c r="AF516" s="3"/>
      <c r="AG516" s="3"/>
      <c r="AH516" s="3"/>
    </row>
    <row r="517" spans="22:34">
      <c r="V517" s="3"/>
      <c r="W517" s="3"/>
      <c r="X517" s="3"/>
      <c r="Y517" s="3"/>
      <c r="Z517" s="3"/>
      <c r="AA517" s="3"/>
      <c r="AB517" s="3"/>
      <c r="AC517" s="3"/>
      <c r="AD517" s="3"/>
      <c r="AE517" s="3"/>
      <c r="AF517" s="3"/>
      <c r="AG517" s="3"/>
    </row>
  </sheetData>
  <mergeCells count="24">
    <mergeCell ref="A375:H375"/>
    <mergeCell ref="B430:AG430"/>
    <mergeCell ref="B432:AG432"/>
    <mergeCell ref="A191:M191"/>
    <mergeCell ref="A216:N216"/>
    <mergeCell ref="A243:O243"/>
    <mergeCell ref="A259:M259"/>
    <mergeCell ref="A332:L332"/>
    <mergeCell ref="B433:AG433"/>
    <mergeCell ref="B7:AG7"/>
    <mergeCell ref="A352:D352"/>
    <mergeCell ref="X346:AG346"/>
    <mergeCell ref="X274:AG274"/>
    <mergeCell ref="X314:AG314"/>
    <mergeCell ref="B34:AD34"/>
    <mergeCell ref="B36:AD36"/>
    <mergeCell ref="B38:AD38"/>
    <mergeCell ref="AG45:AK46"/>
    <mergeCell ref="B43:AD44"/>
    <mergeCell ref="B369:M369"/>
    <mergeCell ref="A116:S116"/>
    <mergeCell ref="A164:N164"/>
    <mergeCell ref="A274:S275"/>
    <mergeCell ref="B89:S90"/>
  </mergeCells>
  <phoneticPr fontId="9"/>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x14ac:dyDescent="0"/>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Mann</dc:creator>
  <cp:lastModifiedBy>Roger Mann</cp:lastModifiedBy>
  <dcterms:created xsi:type="dcterms:W3CDTF">2006-05-09T17:10:02Z</dcterms:created>
  <dcterms:modified xsi:type="dcterms:W3CDTF">2014-09-21T17:51:12Z</dcterms:modified>
</cp:coreProperties>
</file>